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ФЭО\Леонтьева ЕВ\2022 год\ОТЧЕТ ПО ИП 2021 г\ООО СибЭнерго 357\Дополнение2\"/>
    </mc:Choice>
  </mc:AlternateContent>
  <bookViews>
    <workbookView xWindow="0" yWindow="0" windowWidth="15360" windowHeight="8640" tabRatio="886" activeTab="3"/>
  </bookViews>
  <sheets>
    <sheet name="Инструкция" sheetId="518" r:id="rId1"/>
    <sheet name="Лог обновления" sheetId="429" state="veryHidden" r:id="rId2"/>
    <sheet name="Титульный" sheetId="521" r:id="rId3"/>
    <sheet name="ИП" sheetId="522" r:id="rId4"/>
    <sheet name="Качество и надежность" sheetId="557" r:id="rId5"/>
    <sheet name="Комментарии" sheetId="534" r:id="rId6"/>
    <sheet name="Проверка" sheetId="432" r:id="rId7"/>
    <sheet name="TEHSHEET" sheetId="205" state="veryHidden" r:id="rId8"/>
    <sheet name="AllSheetsInThisWorkbook" sheetId="389" state="veryHidden" r:id="rId9"/>
    <sheet name="et_union" sheetId="527" state="veryHidden" r:id="rId10"/>
    <sheet name="mod_00" sheetId="553" state="veryHidden" r:id="rId11"/>
    <sheet name="mod_01" sheetId="545" state="veryHidden" r:id="rId12"/>
    <sheet name="mod_02" sheetId="558" state="veryHidden" r:id="rId13"/>
    <sheet name="mod_com" sheetId="535" state="veryHidden" r:id="rId14"/>
    <sheet name="modProv" sheetId="547" state="veryHidden" r:id="rId15"/>
    <sheet name="modFill" sheetId="554" state="veryHidden" r:id="rId16"/>
    <sheet name="modHTTP" sheetId="556" state="veryHidden" r:id="rId17"/>
    <sheet name="modReestr" sheetId="555" state="veryHidden" r:id="rId18"/>
    <sheet name="modInstruction" sheetId="509" state="veryHidden" r:id="rId19"/>
    <sheet name="modUpdTemplMain" sheetId="510" state="veryHidden" r:id="rId20"/>
    <sheet name="modfrmCheckUpdates" sheetId="511" state="veryHidden" r:id="rId21"/>
    <sheet name="modfrmDateChoose" sheetId="514" state="veryHidden" r:id="rId22"/>
    <sheet name="modfrmRegion" sheetId="520" state="veryHidden" r:id="rId23"/>
    <sheet name="modfrmReestr" sheetId="548" state="veryHidden" r:id="rId24"/>
    <sheet name="REESTR_MO" sheetId="499" state="veryHidden" r:id="rId25"/>
    <sheet name="REESTR_ORG" sheetId="390" state="veryHidden" r:id="rId26"/>
    <sheet name="REESTR_IP" sheetId="538" state="veryHidden" r:id="rId27"/>
    <sheet name="modClassifierValidate" sheetId="400" state="veryHidden" r:id="rId28"/>
    <sheet name="modCheckCyan" sheetId="541" state="veryHidden" r:id="rId29"/>
    <sheet name="modHyp" sheetId="542" state="veryHidden" r:id="rId30"/>
  </sheets>
  <functionGroups builtInGroupCount="18"/>
  <definedNames>
    <definedName name="_IDОтчета">178174</definedName>
    <definedName name="_IDШаблона">178176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6" hidden="1">Проверка!$B$4:$D$4</definedName>
    <definedName name="add_01_1">ИП!$E$51</definedName>
    <definedName name="add_01_2">ИП!$E$58</definedName>
    <definedName name="add_01_3">ИП!$E$171</definedName>
    <definedName name="add_01_ifin_col">ИП!$AJ$1</definedName>
    <definedName name="add_01_obj_col">ИП!$S$1</definedName>
    <definedName name="add_com">Комментарии!$E$9</definedName>
    <definedName name="all_year_list">TEHSHEET!$C$2:$C$52</definedName>
    <definedName name="anscount" hidden="1">1</definedName>
    <definedName name="CheckBC_ws_01">ИП!$D$10:$AJ$171</definedName>
    <definedName name="chkGetUpdatesValue">Инструкция!$AA$102</definedName>
    <definedName name="chkNoUpdatesValue">Инструкция!$AA$104</definedName>
    <definedName name="code">Инструкция!$B$2</definedName>
    <definedName name="concession">Титульный!$F$25</definedName>
    <definedName name="date_end">Титульный!$F$30</definedName>
    <definedName name="date_start">Титульный!$F$29</definedName>
    <definedName name="decision_date">Титульный!$F$38</definedName>
    <definedName name="decision_name">Титульный!$F$35</definedName>
    <definedName name="decision_nmbr">Титульный!$F$37</definedName>
    <definedName name="decision_type">Титульный!$F$36</definedName>
    <definedName name="et_com">et_union!$18:$18</definedName>
    <definedName name="et_ListComm">et_union!$2:$2</definedName>
    <definedName name="et_ws_01_ifin">et_union!$16:$16</definedName>
    <definedName name="et_ws_01_m">et_union!$6:$10</definedName>
    <definedName name="et_ws_01_obj">et_union!$12:$14</definedName>
    <definedName name="fil_name">Титульный!$F$18</definedName>
    <definedName name="FirstLine">Инструкция!$A$6</definedName>
    <definedName name="flag_ip">Титульный!$H$12</definedName>
    <definedName name="fp_url_ip1">ИП!$BH$50:$BH$51</definedName>
    <definedName name="fp_url_ip2">ИП!$BH$57:$BH$58</definedName>
    <definedName name="fp_url_ip3">ИП!$BH$64:$BH$171</definedName>
    <definedName name="god">Титульный!$F$9</definedName>
    <definedName name="HTML_CodePage" hidden="1">1251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Title" hidden="1">"Климатические зоны Томской области"</definedName>
    <definedName name="inn">Титульный!$F$16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Инструкция!$70:$82</definedName>
    <definedName name="Instr_7">Инструкция!$83:$99</definedName>
    <definedName name="Instr_8">Инструкция!$100:$114</definedName>
    <definedName name="instr_hyp1">Инструкция!$K$58</definedName>
    <definedName name="instr_hyp5">Инструкция!$K$84</definedName>
    <definedName name="ip_id">Титульный!$J$12</definedName>
    <definedName name="ip_name">Титульный!$F$12</definedName>
    <definedName name="ip_url">Титульный!$F$39</definedName>
    <definedName name="ip_url_fact">Титульный!$F$40</definedName>
    <definedName name="IstFin_Range">ИП!$E$10:$F$26</definedName>
    <definedName name="kpp">Титульный!$F$17</definedName>
    <definedName name="kvartal">Титульный!$F$10</definedName>
    <definedName name="logical">TEHSHEET!$E$2:$E$3</definedName>
    <definedName name="MONTH">TEHSHEET!$D$2:$D$13</definedName>
    <definedName name="month_list">TEHSHEET!$D$2:$D$13</definedName>
    <definedName name="nds">Титульный!$F$23</definedName>
    <definedName name="nvv">Титульный!$F$26</definedName>
    <definedName name="org">Титульный!$F$15</definedName>
    <definedName name="Org_Address">Титульный!$F$43:$F$44</definedName>
    <definedName name="org_form">Титульный!$F$20</definedName>
    <definedName name="Org_otv_lico">Титульный!$F$46:$F$49</definedName>
    <definedName name="orgOtvDol">Титульный!$F$47</definedName>
    <definedName name="orgOtvFIO">Титульный!$F$46</definedName>
    <definedName name="orgOtvMail">Титульный!$F$49</definedName>
    <definedName name="orgOtvTel">Титульный!$F$48</definedName>
    <definedName name="orgPAddress">Титульный!$F$44</definedName>
    <definedName name="orgUAddress">Титульный!$F$43</definedName>
    <definedName name="pDel_Comm">Комментарии!$C$8:$C$9</definedName>
    <definedName name="period">Титульный!$F$32</definedName>
    <definedName name="plan_version">Титульный!$H$7</definedName>
    <definedName name="quality">Титульный!$F$24</definedName>
    <definedName name="REESTR_IP_RANGE">REESTR_IP!$A$2:$AF$52</definedName>
    <definedName name="REGION">TEHSHEET!$A$2:$A$87</definedName>
    <definedName name="region_name">Титульный!$F$7</definedName>
    <definedName name="rst_org_id_ip">Титульный!$I$12</definedName>
    <definedName name="rst_org_id_org">Титульный!$I$15</definedName>
    <definedName name="SAPBEXrevision" hidden="1">1</definedName>
    <definedName name="SAPBEXsysID" hidden="1">"BW2"</definedName>
    <definedName name="SAPBEXwbID" hidden="1">"479GSPMTNK9HM4ZSIVE5K2SH6"</definedName>
    <definedName name="spr_condition_date">TEHSHEET!$H$2:$H$4</definedName>
    <definedName name="spr_fact_month">TEHSHEET!$I$2:$I$4</definedName>
    <definedName name="spr_type">TEHSHEET!$G$2:$G$4</definedName>
    <definedName name="UpdStatus">Инструкция!$AA$1</definedName>
    <definedName name="vdet">Титульный!$F$21</definedName>
    <definedName name="version">Инструкция!$B$3</definedName>
    <definedName name="ws_01_at_length_cncsn">ИП!$AM:$AR</definedName>
    <definedName name="ws_01_at_length_event">ИП!$H:$P</definedName>
    <definedName name="ws_01_at_length_object">ИП!$U:$AG</definedName>
    <definedName name="ws_01_col_0_p">ИП!$AU$1</definedName>
    <definedName name="ws_01_col_1_p">ИП!$BA$1</definedName>
    <definedName name="ws_01_col_add_event">ИП!$E$1</definedName>
    <definedName name="ws_01_col_all_p">ИП!$AS$1</definedName>
    <definedName name="ws_01_col_cncsn">ИП!$AL$1</definedName>
    <definedName name="ws_01_col_cncsn_ok">ИП!$AK$1</definedName>
    <definedName name="ws_01_col_del_event">ИП!$C$1</definedName>
    <definedName name="ws_01_col_del_ifin">ИП!$AH$1</definedName>
    <definedName name="ws_01_col_del_obj">ИП!$Q$1</definedName>
    <definedName name="ws_01_col_deviation">ИП!$BB$1</definedName>
    <definedName name="ws_01_col_fq2_1">ИП!$AV$50:$AV$51</definedName>
    <definedName name="ws_01_col_fq2_2">ИП!$AV$57:$AV$58</definedName>
    <definedName name="ws_01_col_fq2_3">ИП!$AV$64:$AV$171</definedName>
    <definedName name="ws_01_col_fq4_1">ИП!$AX$50:$AX$51</definedName>
    <definedName name="ws_01_col_fq4_2">ИП!$AX$57:$AX$58</definedName>
    <definedName name="ws_01_col_fq4_3">ИП!$AX$64:$AX$171</definedName>
    <definedName name="ws_01_col_obj_1">ИП!$BC$1</definedName>
    <definedName name="ws_01_col_obj_lgl_id">ИП!$BD$1</definedName>
    <definedName name="ws_01_col_obj_name">ИП!$T$1</definedName>
    <definedName name="ws_01_col_oktmo">ИП!$H$1</definedName>
    <definedName name="ws_01_col_url_plan">ИП!$BH$1</definedName>
    <definedName name="ws_01_fill">ИП!$E$1</definedName>
    <definedName name="ws_01_group_column">ИП!$E$49:$E$171</definedName>
    <definedName name="ws_01_planyear_column">ИП!$L$49:$L$171</definedName>
    <definedName name="ws_01_row_all_cncsn">ИП!$27:$44</definedName>
    <definedName name="ws_01_row_all_ip">ИП!$9:$26</definedName>
    <definedName name="ws_01_row_end">ИП!$A$171</definedName>
    <definedName name="ws_01_row_start">ИП!$A$45</definedName>
    <definedName name="ws_02_col_target_ip">'Качество и надежность'!$E$1</definedName>
    <definedName name="ws_02_data_12">'Качество и надежность'!$G$12,'Качество и надежность'!$I$12,'Качество и надежность'!$K$12,'Качество и надежность'!$M$12,'Качество и надежность'!$O$12,'Качество и надежность'!$Q$12,'Качество и надежность'!$S$12</definedName>
    <definedName name="ws_02_data_6">'Качество и надежность'!$F$12,'Качество и надежность'!$H$12,'Качество и надежность'!$J$12,'Качество и надежность'!$L$12,'Качество и надежность'!$N$12,'Качество и надежность'!$P$12,'Качество и надежность'!$R$12</definedName>
    <definedName name="year_list">TEHSHEET!$B$2:$B$18</definedName>
  </definedNames>
  <calcPr calcId="162913"/>
</workbook>
</file>

<file path=xl/calcChain.xml><?xml version="1.0" encoding="utf-8"?>
<calcChain xmlns="http://schemas.openxmlformats.org/spreadsheetml/2006/main">
  <c r="CB170" i="522" l="1"/>
  <c r="BM170" i="522"/>
  <c r="BB170" i="522"/>
  <c r="AW170" i="522"/>
  <c r="BA170" i="522" s="1"/>
  <c r="CB167" i="522"/>
  <c r="BM167" i="522"/>
  <c r="BB167" i="522"/>
  <c r="AW167" i="522"/>
  <c r="BA167" i="522" s="1"/>
  <c r="CB164" i="522"/>
  <c r="BM164" i="522"/>
  <c r="BB164" i="522"/>
  <c r="AW164" i="522"/>
  <c r="BA164" i="522" s="1"/>
  <c r="CB161" i="522"/>
  <c r="BM161" i="522"/>
  <c r="BB161" i="522"/>
  <c r="AW161" i="522"/>
  <c r="BA161" i="522" s="1"/>
  <c r="CB158" i="522"/>
  <c r="BM158" i="522"/>
  <c r="BB158" i="522"/>
  <c r="AW158" i="522"/>
  <c r="BA158" i="522" s="1"/>
  <c r="CB155" i="522"/>
  <c r="BM155" i="522"/>
  <c r="BB155" i="522"/>
  <c r="AW155" i="522"/>
  <c r="BA155" i="522" s="1"/>
  <c r="CB152" i="522"/>
  <c r="BM152" i="522"/>
  <c r="BB152" i="522"/>
  <c r="AW152" i="522"/>
  <c r="BA152" i="522" s="1"/>
  <c r="CB149" i="522"/>
  <c r="BM149" i="522"/>
  <c r="BB149" i="522"/>
  <c r="AW149" i="522"/>
  <c r="BA149" i="522" s="1"/>
  <c r="CB146" i="522"/>
  <c r="BM146" i="522"/>
  <c r="BB146" i="522"/>
  <c r="AW146" i="522"/>
  <c r="BA146" i="522" s="1"/>
  <c r="CB143" i="522"/>
  <c r="BM143" i="522"/>
  <c r="BB143" i="522"/>
  <c r="AW143" i="522"/>
  <c r="BA143" i="522" s="1"/>
  <c r="CB140" i="522"/>
  <c r="BM140" i="522"/>
  <c r="BB140" i="522"/>
  <c r="AW140" i="522"/>
  <c r="BA140" i="522" s="1"/>
  <c r="CB137" i="522"/>
  <c r="BM137" i="522"/>
  <c r="BB137" i="522"/>
  <c r="AW137" i="522"/>
  <c r="BA137" i="522" s="1"/>
  <c r="CB136" i="522"/>
  <c r="BM136" i="522"/>
  <c r="BB136" i="522"/>
  <c r="AW136" i="522"/>
  <c r="BA136" i="522" s="1"/>
  <c r="CB133" i="522"/>
  <c r="BM133" i="522"/>
  <c r="BB133" i="522"/>
  <c r="AW133" i="522"/>
  <c r="BA133" i="522" s="1"/>
  <c r="CB130" i="522"/>
  <c r="BM130" i="522"/>
  <c r="BB130" i="522"/>
  <c r="BA130" i="522"/>
  <c r="AW130" i="522"/>
  <c r="CB127" i="522"/>
  <c r="BM127" i="522"/>
  <c r="BB127" i="522"/>
  <c r="AW127" i="522"/>
  <c r="BA127" i="522" s="1"/>
  <c r="CB124" i="522"/>
  <c r="BM124" i="522"/>
  <c r="BB124" i="522"/>
  <c r="AW124" i="522"/>
  <c r="BA124" i="522" s="1"/>
  <c r="CB123" i="522"/>
  <c r="BM123" i="522"/>
  <c r="BB123" i="522"/>
  <c r="AW123" i="522"/>
  <c r="BA123" i="522" s="1"/>
  <c r="CB120" i="522"/>
  <c r="BM120" i="522"/>
  <c r="BB120" i="522"/>
  <c r="BA120" i="522"/>
  <c r="AW120" i="522"/>
  <c r="CB119" i="522"/>
  <c r="BM119" i="522"/>
  <c r="BB119" i="522"/>
  <c r="AW119" i="522"/>
  <c r="BA119" i="522" s="1"/>
  <c r="CB116" i="522"/>
  <c r="BM116" i="522"/>
  <c r="BB116" i="522"/>
  <c r="AW116" i="522"/>
  <c r="BA116" i="522" s="1"/>
  <c r="CB113" i="522"/>
  <c r="BM113" i="522"/>
  <c r="BB113" i="522"/>
  <c r="AW113" i="522"/>
  <c r="BA113" i="522" s="1"/>
  <c r="CB110" i="522"/>
  <c r="BM110" i="522"/>
  <c r="BB110" i="522"/>
  <c r="BA110" i="522"/>
  <c r="AW110" i="522"/>
  <c r="CB107" i="522"/>
  <c r="BM107" i="522"/>
  <c r="BB107" i="522"/>
  <c r="AW107" i="522"/>
  <c r="BA107" i="522" s="1"/>
  <c r="CB106" i="522"/>
  <c r="BM106" i="522"/>
  <c r="BB106" i="522"/>
  <c r="AW106" i="522"/>
  <c r="BA106" i="522" s="1"/>
  <c r="CB103" i="522"/>
  <c r="BM103" i="522"/>
  <c r="BB103" i="522"/>
  <c r="AW103" i="522"/>
  <c r="BA103" i="522" s="1"/>
  <c r="CB100" i="522"/>
  <c r="BM100" i="522"/>
  <c r="BB100" i="522"/>
  <c r="BA100" i="522"/>
  <c r="AW100" i="522"/>
  <c r="CB97" i="522"/>
  <c r="BM97" i="522"/>
  <c r="BB97" i="522"/>
  <c r="AW97" i="522"/>
  <c r="BA97" i="522" s="1"/>
  <c r="CB94" i="522"/>
  <c r="BM94" i="522"/>
  <c r="BB94" i="522"/>
  <c r="AW94" i="522"/>
  <c r="BA94" i="522" s="1"/>
  <c r="CB91" i="522"/>
  <c r="BM91" i="522"/>
  <c r="BB91" i="522"/>
  <c r="AW91" i="522"/>
  <c r="BA91" i="522" s="1"/>
  <c r="CB88" i="522"/>
  <c r="BM88" i="522"/>
  <c r="BB88" i="522"/>
  <c r="BA88" i="522"/>
  <c r="AW88" i="522"/>
  <c r="CB85" i="522"/>
  <c r="BM85" i="522"/>
  <c r="BB85" i="522"/>
  <c r="AW85" i="522"/>
  <c r="BA85" i="522" s="1"/>
  <c r="CB82" i="522"/>
  <c r="BM82" i="522"/>
  <c r="BB82" i="522"/>
  <c r="AW82" i="522"/>
  <c r="BA82" i="522" s="1"/>
  <c r="CB79" i="522"/>
  <c r="BM79" i="522"/>
  <c r="BB79" i="522"/>
  <c r="AW79" i="522"/>
  <c r="BA79" i="522" s="1"/>
  <c r="CB76" i="522"/>
  <c r="BM76" i="522"/>
  <c r="BB76" i="522"/>
  <c r="BA76" i="522"/>
  <c r="AW76" i="522"/>
  <c r="CB73" i="522"/>
  <c r="BM73" i="522"/>
  <c r="BB73" i="522"/>
  <c r="BA73" i="522"/>
  <c r="AW73" i="522"/>
  <c r="CB70" i="522"/>
  <c r="BM70" i="522"/>
  <c r="BB70" i="522"/>
  <c r="AW70" i="522"/>
  <c r="BA70" i="522" s="1"/>
  <c r="CB67" i="522"/>
  <c r="BM67" i="522"/>
  <c r="BB67" i="522"/>
  <c r="AW67" i="522"/>
  <c r="BA67" i="522" s="1"/>
  <c r="AW3" i="527" l="1"/>
  <c r="AV3" i="527"/>
  <c r="AU3" i="527"/>
  <c r="B3" i="518"/>
  <c r="BB8" i="527" l="1"/>
  <c r="AW8" i="527"/>
  <c r="BA8" i="527" s="1"/>
  <c r="AW16" i="527" l="1"/>
  <c r="BA16" i="527" s="1"/>
  <c r="AW13" i="527"/>
  <c r="BA13" i="527" s="1"/>
  <c r="AZ3" i="527"/>
  <c r="AY3" i="527"/>
  <c r="AX3" i="527"/>
  <c r="AT3" i="527"/>
  <c r="D4" i="522" l="1"/>
  <c r="AZ61" i="522"/>
  <c r="AY61" i="522"/>
  <c r="AX61" i="522"/>
  <c r="AZ54" i="522"/>
  <c r="AY54" i="522"/>
  <c r="AX54" i="522"/>
  <c r="AZ47" i="522"/>
  <c r="AY47" i="522"/>
  <c r="AX47" i="522"/>
  <c r="AZ7" i="522"/>
  <c r="AY7" i="522"/>
  <c r="AX7" i="522"/>
  <c r="AT63" i="522"/>
  <c r="AT56" i="522"/>
  <c r="AT49" i="522"/>
  <c r="AZ63" i="522"/>
  <c r="AY63" i="522"/>
  <c r="AX63" i="522"/>
  <c r="AZ56" i="522"/>
  <c r="AY56" i="522"/>
  <c r="AX56" i="522"/>
  <c r="AZ49" i="522"/>
  <c r="AY49" i="522"/>
  <c r="AX49" i="522"/>
  <c r="AT61" i="522"/>
  <c r="AT54" i="522"/>
  <c r="AT47" i="522"/>
  <c r="AW7" i="522"/>
  <c r="AT7" i="522"/>
  <c r="AW61" i="522"/>
  <c r="AW54" i="522"/>
  <c r="AW47" i="522"/>
  <c r="AV61" i="522" l="1"/>
  <c r="AU61" i="522"/>
  <c r="AV54" i="522"/>
  <c r="AU54" i="522"/>
  <c r="AV47" i="522"/>
  <c r="AU47" i="522"/>
  <c r="AU7" i="522"/>
  <c r="B2" i="518"/>
  <c r="R10" i="557" l="1"/>
  <c r="P10" i="557"/>
  <c r="N10" i="557"/>
  <c r="L10" i="557"/>
  <c r="J10" i="557"/>
  <c r="H10" i="557"/>
  <c r="F10" i="557"/>
  <c r="D3" i="557" l="1"/>
  <c r="AV7" i="522" l="1"/>
  <c r="G10" i="557" l="1"/>
  <c r="M10" i="557"/>
  <c r="S10" i="557"/>
  <c r="K10" i="557"/>
  <c r="Q10" i="557"/>
  <c r="I10" i="557"/>
  <c r="O10" i="557"/>
  <c r="BB16" i="527"/>
  <c r="BB13" i="527"/>
  <c r="BM16" i="527" l="1"/>
  <c r="CB16" i="527" l="1"/>
  <c r="CB13" i="527"/>
  <c r="CB8" i="527"/>
  <c r="CC31" i="522"/>
  <c r="CC32" i="522"/>
  <c r="CC33" i="522"/>
  <c r="CC34" i="522"/>
  <c r="CC35" i="522"/>
  <c r="CC36" i="522"/>
  <c r="CC37" i="522"/>
  <c r="CC38" i="522"/>
  <c r="CC39" i="522"/>
  <c r="CC40" i="522"/>
  <c r="CC41" i="522"/>
  <c r="CC42" i="522"/>
  <c r="CC43" i="522"/>
  <c r="CC44" i="522"/>
  <c r="CC28" i="522"/>
  <c r="CC29" i="522"/>
  <c r="CC30" i="522"/>
  <c r="AT30" i="522" l="1"/>
  <c r="BA30" i="522"/>
  <c r="AT43" i="522"/>
  <c r="BA43" i="522"/>
  <c r="AT39" i="522"/>
  <c r="BA39" i="522"/>
  <c r="AT35" i="522"/>
  <c r="BA35" i="522"/>
  <c r="AT31" i="522"/>
  <c r="BA31" i="522"/>
  <c r="AT41" i="522"/>
  <c r="BA41" i="522"/>
  <c r="AT37" i="522"/>
  <c r="BA37" i="522"/>
  <c r="AT33" i="522"/>
  <c r="BA33" i="522"/>
  <c r="AT44" i="522"/>
  <c r="BA44" i="522"/>
  <c r="AT40" i="522"/>
  <c r="BA40" i="522"/>
  <c r="AT36" i="522"/>
  <c r="BA36" i="522"/>
  <c r="AT32" i="522"/>
  <c r="AT29" i="522" s="1"/>
  <c r="BA32" i="522"/>
  <c r="AY30" i="522"/>
  <c r="AX30" i="522"/>
  <c r="AZ30" i="522"/>
  <c r="AZ43" i="522"/>
  <c r="AY43" i="522"/>
  <c r="AX43" i="522"/>
  <c r="AZ39" i="522"/>
  <c r="AY39" i="522"/>
  <c r="AX39" i="522"/>
  <c r="AY35" i="522"/>
  <c r="AZ35" i="522"/>
  <c r="AX35" i="522"/>
  <c r="AZ31" i="522"/>
  <c r="AY31" i="522"/>
  <c r="AX31" i="522"/>
  <c r="BC31" i="522" s="1"/>
  <c r="AZ41" i="522"/>
  <c r="AY41" i="522"/>
  <c r="AX41" i="522"/>
  <c r="BC41" i="522" s="1"/>
  <c r="AZ37" i="522"/>
  <c r="AY37" i="522"/>
  <c r="AX37" i="522"/>
  <c r="BC37" i="522" s="1"/>
  <c r="AZ33" i="522"/>
  <c r="AY33" i="522"/>
  <c r="AX33" i="522"/>
  <c r="BC33" i="522" s="1"/>
  <c r="AZ44" i="522"/>
  <c r="AY44" i="522"/>
  <c r="AX44" i="522"/>
  <c r="BC44" i="522" s="1"/>
  <c r="AZ40" i="522"/>
  <c r="AY40" i="522"/>
  <c r="AX40" i="522"/>
  <c r="BC40" i="522" s="1"/>
  <c r="AZ36" i="522"/>
  <c r="AY36" i="522"/>
  <c r="AX36" i="522"/>
  <c r="BC36" i="522" s="1"/>
  <c r="AZ32" i="522"/>
  <c r="AY32" i="522"/>
  <c r="AX32" i="522"/>
  <c r="BC32" i="522" s="1"/>
  <c r="AW41" i="522"/>
  <c r="AV41" i="522"/>
  <c r="AU41" i="522"/>
  <c r="BB41" i="522"/>
  <c r="AS41" i="522"/>
  <c r="BB44" i="522"/>
  <c r="AW44" i="522"/>
  <c r="AU44" i="522"/>
  <c r="AV44" i="522"/>
  <c r="AS44" i="522"/>
  <c r="BB40" i="522"/>
  <c r="AS40" i="522"/>
  <c r="AU40" i="522"/>
  <c r="AW40" i="522"/>
  <c r="AV40" i="522"/>
  <c r="AW36" i="522"/>
  <c r="AV36" i="522"/>
  <c r="AU36" i="522"/>
  <c r="BB36" i="522"/>
  <c r="AS36" i="522"/>
  <c r="AW32" i="522"/>
  <c r="AV32" i="522"/>
  <c r="BB32" i="522"/>
  <c r="AU32" i="522"/>
  <c r="AS32" i="522"/>
  <c r="BB33" i="522"/>
  <c r="AS33" i="522"/>
  <c r="AU33" i="522"/>
  <c r="AW33" i="522"/>
  <c r="AV33" i="522"/>
  <c r="AW30" i="522"/>
  <c r="AU30" i="522"/>
  <c r="BB30" i="522"/>
  <c r="AV30" i="522"/>
  <c r="AS30" i="522"/>
  <c r="BB43" i="522"/>
  <c r="AV43" i="522"/>
  <c r="AU43" i="522"/>
  <c r="AS43" i="522"/>
  <c r="AW43" i="522"/>
  <c r="AV39" i="522"/>
  <c r="AS39" i="522"/>
  <c r="BB39" i="522"/>
  <c r="AW39" i="522"/>
  <c r="AU39" i="522"/>
  <c r="AS35" i="522"/>
  <c r="BB35" i="522"/>
  <c r="AW35" i="522"/>
  <c r="AV35" i="522"/>
  <c r="AU35" i="522"/>
  <c r="AW31" i="522"/>
  <c r="AV31" i="522"/>
  <c r="AU31" i="522"/>
  <c r="BB31" i="522"/>
  <c r="AS31" i="522"/>
  <c r="BB37" i="522"/>
  <c r="AS37" i="522"/>
  <c r="AW37" i="522"/>
  <c r="AV37" i="522"/>
  <c r="AU37" i="522"/>
  <c r="AZ29" i="522" l="1"/>
  <c r="AT34" i="522"/>
  <c r="AT42" i="522"/>
  <c r="BA34" i="522"/>
  <c r="BA42" i="522"/>
  <c r="AT28" i="522"/>
  <c r="BA38" i="522"/>
  <c r="BA29" i="522"/>
  <c r="AT38" i="522"/>
  <c r="AY42" i="522"/>
  <c r="BC35" i="522"/>
  <c r="AX34" i="522"/>
  <c r="BC34" i="522" s="1"/>
  <c r="AY38" i="522"/>
  <c r="AZ42" i="522"/>
  <c r="AZ34" i="522"/>
  <c r="AZ38" i="522"/>
  <c r="AY34" i="522"/>
  <c r="BC43" i="522"/>
  <c r="AX42" i="522"/>
  <c r="BC42" i="522" s="1"/>
  <c r="BC30" i="522"/>
  <c r="AX29" i="522"/>
  <c r="BC39" i="522"/>
  <c r="AX38" i="522"/>
  <c r="BC38" i="522" s="1"/>
  <c r="AY29" i="522"/>
  <c r="AW42" i="522"/>
  <c r="AU38" i="522"/>
  <c r="AV38" i="522"/>
  <c r="AU42" i="522"/>
  <c r="AW34" i="522"/>
  <c r="AW38" i="522"/>
  <c r="AU29" i="522"/>
  <c r="AV34" i="522"/>
  <c r="AV42" i="522"/>
  <c r="AW29" i="522"/>
  <c r="AU34" i="522"/>
  <c r="AV29" i="522"/>
  <c r="BN44" i="522"/>
  <c r="BN43" i="522"/>
  <c r="BN41" i="522"/>
  <c r="BN40" i="522"/>
  <c r="BN39" i="522"/>
  <c r="BN37" i="522"/>
  <c r="BN36" i="522"/>
  <c r="BN35" i="522"/>
  <c r="BN33" i="522"/>
  <c r="BN32" i="522"/>
  <c r="BN31" i="522"/>
  <c r="BN30" i="522"/>
  <c r="AZ28" i="522" l="1"/>
  <c r="AY28" i="522"/>
  <c r="BA28" i="522"/>
  <c r="BC29" i="522"/>
  <c r="AX28" i="522"/>
  <c r="BC28" i="522" s="1"/>
  <c r="AV28" i="522"/>
  <c r="AW28" i="522"/>
  <c r="AU28" i="522"/>
  <c r="BB38" i="522"/>
  <c r="BB42" i="522"/>
  <c r="BB29" i="522"/>
  <c r="BB34" i="522"/>
  <c r="AS29" i="522"/>
  <c r="AS38" i="522"/>
  <c r="AS42" i="522"/>
  <c r="AS34" i="522" l="1"/>
  <c r="AS28" i="522" s="1"/>
  <c r="BB28" i="522"/>
  <c r="BM13" i="527" l="1"/>
  <c r="BM8" i="527"/>
  <c r="BA63" i="522"/>
  <c r="BA56" i="522"/>
  <c r="BA49" i="522" l="1"/>
  <c r="AW63" i="522" l="1"/>
  <c r="AV63" i="522"/>
  <c r="AW56" i="522"/>
  <c r="AV56" i="522"/>
  <c r="AW49" i="522"/>
  <c r="AV49" i="522"/>
  <c r="BN26" i="522" l="1"/>
  <c r="BN25" i="522"/>
  <c r="BN23" i="522"/>
  <c r="BN22" i="522"/>
  <c r="BN21" i="522"/>
  <c r="BN19" i="522"/>
  <c r="BN18" i="522"/>
  <c r="BN17" i="522"/>
  <c r="BN15" i="522"/>
  <c r="BN14" i="522"/>
  <c r="BN13" i="522"/>
  <c r="BN12" i="522"/>
  <c r="AT17" i="522" l="1"/>
  <c r="BA17" i="522"/>
  <c r="AT22" i="522"/>
  <c r="BA22" i="522"/>
  <c r="AT23" i="522"/>
  <c r="BA23" i="522"/>
  <c r="AT13" i="522"/>
  <c r="BA13" i="522"/>
  <c r="AT14" i="522"/>
  <c r="BA14" i="522"/>
  <c r="AT19" i="522"/>
  <c r="AT16" i="522" s="1"/>
  <c r="BA19" i="522"/>
  <c r="AT25" i="522"/>
  <c r="BA25" i="522"/>
  <c r="AT12" i="522"/>
  <c r="BA12" i="522"/>
  <c r="AT18" i="522"/>
  <c r="BA18" i="522"/>
  <c r="AT15" i="522"/>
  <c r="AT11" i="522" s="1"/>
  <c r="BA15" i="522"/>
  <c r="AT21" i="522"/>
  <c r="BA21" i="522"/>
  <c r="AT26" i="522"/>
  <c r="BA26" i="522"/>
  <c r="AY12" i="522"/>
  <c r="AX12" i="522"/>
  <c r="AZ12" i="522"/>
  <c r="AS13" i="522"/>
  <c r="AZ13" i="522"/>
  <c r="AY13" i="522"/>
  <c r="AX13" i="522"/>
  <c r="BC13" i="522" s="1"/>
  <c r="AS18" i="522"/>
  <c r="AZ18" i="522"/>
  <c r="AY18" i="522"/>
  <c r="AX18" i="522"/>
  <c r="BC18" i="522" s="1"/>
  <c r="AS23" i="522"/>
  <c r="AZ23" i="522"/>
  <c r="AY23" i="522"/>
  <c r="AX23" i="522"/>
  <c r="BC23" i="522" s="1"/>
  <c r="AS14" i="522"/>
  <c r="AZ14" i="522"/>
  <c r="AY14" i="522"/>
  <c r="AX14" i="522"/>
  <c r="BC14" i="522" s="1"/>
  <c r="AS19" i="522"/>
  <c r="AZ19" i="522"/>
  <c r="AY19" i="522"/>
  <c r="AX19" i="522"/>
  <c r="BC19" i="522" s="1"/>
  <c r="AS25" i="522"/>
  <c r="AZ25" i="522"/>
  <c r="AY25" i="522"/>
  <c r="AX25" i="522"/>
  <c r="AS17" i="522"/>
  <c r="AY17" i="522"/>
  <c r="AX17" i="522"/>
  <c r="AZ17" i="522"/>
  <c r="AZ16" i="522" s="1"/>
  <c r="AS22" i="522"/>
  <c r="AZ22" i="522"/>
  <c r="AY22" i="522"/>
  <c r="AX22" i="522"/>
  <c r="BC22" i="522" s="1"/>
  <c r="AZ15" i="522"/>
  <c r="AY15" i="522"/>
  <c r="AX15" i="522"/>
  <c r="BC15" i="522" s="1"/>
  <c r="AS21" i="522"/>
  <c r="AS20" i="522" s="1"/>
  <c r="AZ21" i="522"/>
  <c r="AY21" i="522"/>
  <c r="AX21" i="522"/>
  <c r="AS26" i="522"/>
  <c r="AS24" i="522" s="1"/>
  <c r="AZ26" i="522"/>
  <c r="AY26" i="522"/>
  <c r="AX26" i="522"/>
  <c r="BC26" i="522" s="1"/>
  <c r="AS16" i="522"/>
  <c r="AW12" i="522"/>
  <c r="AS12" i="522"/>
  <c r="AW15" i="522"/>
  <c r="AS15" i="522"/>
  <c r="AV15" i="522"/>
  <c r="AW17" i="522"/>
  <c r="AV17" i="522"/>
  <c r="AW22" i="522"/>
  <c r="AV22" i="522"/>
  <c r="AW26" i="522"/>
  <c r="AV26" i="522"/>
  <c r="AV13" i="522"/>
  <c r="AW13" i="522"/>
  <c r="AV18" i="522"/>
  <c r="AW18" i="522"/>
  <c r="AV23" i="522"/>
  <c r="AW23" i="522"/>
  <c r="AV21" i="522"/>
  <c r="AW21" i="522"/>
  <c r="AV12" i="522"/>
  <c r="AW14" i="522"/>
  <c r="AV14" i="522"/>
  <c r="AW19" i="522"/>
  <c r="AV19" i="522"/>
  <c r="AV25" i="522"/>
  <c r="AW25" i="522"/>
  <c r="AU15" i="522"/>
  <c r="BB15" i="522"/>
  <c r="AU19" i="522"/>
  <c r="AU22" i="522"/>
  <c r="BB26" i="522"/>
  <c r="BB21" i="522"/>
  <c r="AU13" i="522"/>
  <c r="AU26" i="522"/>
  <c r="AU12" i="522"/>
  <c r="AU17" i="522"/>
  <c r="AU23" i="522"/>
  <c r="BB12" i="522"/>
  <c r="BB14" i="522"/>
  <c r="BB17" i="522"/>
  <c r="BB19" i="522"/>
  <c r="BB22" i="522"/>
  <c r="BB25" i="522"/>
  <c r="BB23" i="522"/>
  <c r="AU14" i="522"/>
  <c r="AU18" i="522"/>
  <c r="AU25" i="522"/>
  <c r="BB13" i="522"/>
  <c r="BB18" i="522"/>
  <c r="AU21" i="522"/>
  <c r="BA20" i="522" l="1"/>
  <c r="AY20" i="522"/>
  <c r="AY16" i="522"/>
  <c r="AZ20" i="522"/>
  <c r="BA11" i="522"/>
  <c r="AZ11" i="522"/>
  <c r="BA24" i="522"/>
  <c r="BA16" i="522"/>
  <c r="AT24" i="522"/>
  <c r="AT20" i="522"/>
  <c r="BC25" i="522"/>
  <c r="AX24" i="522"/>
  <c r="BC24" i="522" s="1"/>
  <c r="BC21" i="522"/>
  <c r="AX20" i="522"/>
  <c r="BC20" i="522" s="1"/>
  <c r="BC17" i="522"/>
  <c r="AX16" i="522"/>
  <c r="BC16" i="522" s="1"/>
  <c r="AY24" i="522"/>
  <c r="BC12" i="522"/>
  <c r="AX11" i="522"/>
  <c r="AZ24" i="522"/>
  <c r="AY11" i="522"/>
  <c r="AW24" i="522"/>
  <c r="AS11" i="522"/>
  <c r="AS10" i="522" s="1"/>
  <c r="AW20" i="522"/>
  <c r="AV16" i="522"/>
  <c r="AV24" i="522"/>
  <c r="AV20" i="522"/>
  <c r="AW16" i="522"/>
  <c r="AW11" i="522"/>
  <c r="AV11" i="522"/>
  <c r="BB24" i="522"/>
  <c r="BB20" i="522"/>
  <c r="BB16" i="522"/>
  <c r="BB11" i="522"/>
  <c r="AT10" i="522" l="1"/>
  <c r="BA10" i="522"/>
  <c r="AZ10" i="522"/>
  <c r="AY10" i="522"/>
  <c r="BC11" i="522"/>
  <c r="AX10" i="522"/>
  <c r="BC10" i="522" s="1"/>
  <c r="AW10" i="522"/>
  <c r="AV10" i="522"/>
  <c r="BB10" i="522"/>
  <c r="AU63" i="522" l="1"/>
  <c r="AS63" i="522"/>
  <c r="AU56" i="522"/>
  <c r="AS56" i="522"/>
  <c r="D5" i="534"/>
  <c r="D5" i="522"/>
  <c r="E5" i="521"/>
  <c r="B5" i="518" s="1"/>
  <c r="AS49" i="522"/>
  <c r="AU49" i="522"/>
  <c r="F32" i="521"/>
  <c r="AU11" i="522" l="1"/>
  <c r="AU16" i="522"/>
  <c r="AU24" i="522"/>
  <c r="AU20" i="522"/>
  <c r="F4" i="521"/>
  <c r="AU10" i="522" l="1"/>
</calcChain>
</file>

<file path=xl/comments1.xml><?xml version="1.0" encoding="utf-8"?>
<comments xmlns="http://schemas.openxmlformats.org/spreadsheetml/2006/main">
  <authors>
    <author>KAV</author>
    <author>KAA</author>
  </authors>
  <commentList>
    <comment ref="O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AJ12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AJ30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O4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O54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O61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<sst xmlns="http://schemas.openxmlformats.org/spreadsheetml/2006/main" count="2906" uniqueCount="1154">
  <si>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</si>
  <si>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</si>
  <si>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</si>
  <si>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</si>
  <si>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</si>
  <si>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</si>
  <si>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</si>
  <si>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</si>
  <si>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</si>
  <si>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</si>
  <si>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</si>
  <si>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</si>
  <si>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</si>
  <si>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</si>
  <si>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ИП</t>
  </si>
  <si>
    <t>Ответственный за предоставление информации
 (от регулируемой организации)</t>
  </si>
  <si>
    <t>logical</t>
  </si>
  <si>
    <t>да</t>
  </si>
  <si>
    <t>нет</t>
  </si>
  <si>
    <t>year_list</t>
  </si>
  <si>
    <t>2014</t>
  </si>
  <si>
    <t>2015</t>
  </si>
  <si>
    <t>2016</t>
  </si>
  <si>
    <t>3.3</t>
  </si>
  <si>
    <t>et_union</t>
  </si>
  <si>
    <t>REESTR_MO</t>
  </si>
  <si>
    <t>Фамилия, имя, отчество</t>
  </si>
  <si>
    <t>Контактный телефон</t>
  </si>
  <si>
    <t>Должность</t>
  </si>
  <si>
    <t>e-mail</t>
  </si>
  <si>
    <t>Республика Татарстан</t>
  </si>
  <si>
    <t>Ссылка</t>
  </si>
  <si>
    <t>Причина</t>
  </si>
  <si>
    <t>№ п/п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</si>
  <si>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</si>
  <si>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</si>
  <si>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</si>
  <si>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</si>
  <si>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</si>
  <si>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</si>
  <si>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</si>
  <si>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</si>
  <si>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</si>
  <si>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</si>
  <si>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</si>
  <si>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</si>
  <si>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</si>
  <si>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</si>
  <si>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</si>
  <si>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</si>
  <si>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</si>
  <si>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</si>
  <si>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</si>
  <si>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</si>
  <si>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</si>
  <si>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</si>
  <si>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</si>
  <si>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</si>
  <si>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</si>
  <si>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</si>
  <si>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</si>
  <si>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</si>
  <si>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</si>
  <si>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</si>
  <si>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</si>
  <si>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</si>
  <si>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</si>
  <si>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</si>
  <si>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</si>
  <si>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</si>
  <si>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</si>
  <si>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</si>
  <si>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</si>
  <si>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</si>
  <si>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</si>
  <si>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</si>
  <si>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</si>
  <si>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</si>
  <si>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</si>
  <si>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</si>
  <si>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</si>
  <si>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</si>
  <si>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</si>
  <si>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</si>
  <si>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</si>
  <si>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</si>
  <si>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</si>
  <si>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</si>
  <si>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</si>
  <si>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</si>
  <si>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</si>
  <si>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</si>
  <si>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</si>
  <si>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</si>
  <si>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</si>
  <si>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</si>
  <si>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</si>
  <si>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</si>
  <si>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</si>
  <si>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</si>
  <si>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</si>
  <si>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</si>
  <si>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</si>
  <si>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</si>
  <si>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</si>
  <si>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</si>
  <si>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</si>
  <si>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</si>
  <si>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</si>
  <si>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</si>
  <si>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</si>
  <si>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</si>
  <si>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</si>
  <si>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</si>
  <si>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</si>
  <si>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</si>
  <si>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</si>
  <si>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</si>
  <si>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Дистрибутивы:</t>
  </si>
  <si>
    <t>Субъект РФ</t>
  </si>
  <si>
    <t>Период регулирования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</si>
  <si>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</si>
  <si>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</si>
  <si>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</si>
  <si>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</si>
  <si>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</si>
  <si>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</si>
  <si>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</si>
  <si>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TEHSHEET</t>
  </si>
  <si>
    <t>Титульный</t>
  </si>
  <si>
    <t>AllSheetsInThisWorkbook</t>
  </si>
  <si>
    <t>Проверка</t>
  </si>
  <si>
    <t>REESTR_ORG</t>
  </si>
  <si>
    <t>modProv</t>
  </si>
  <si>
    <t>modfrmReestr</t>
  </si>
  <si>
    <t>г.Байконур</t>
  </si>
  <si>
    <t>г.Санкт-Петербург</t>
  </si>
  <si>
    <t>REGION</t>
  </si>
  <si>
    <t>Всего</t>
  </si>
  <si>
    <t>Дата/Время</t>
  </si>
  <si>
    <t>Сообщение</t>
  </si>
  <si>
    <t>Статус</t>
  </si>
  <si>
    <t>modClassifierValidate</t>
  </si>
  <si>
    <t>Лог обновления</t>
  </si>
  <si>
    <t>modReestr</t>
  </si>
  <si>
    <t>modUpdTemplMain</t>
  </si>
  <si>
    <t>Юридический адрес</t>
  </si>
  <si>
    <t>Почтовый адрес</t>
  </si>
  <si>
    <t>Наименование организации</t>
  </si>
  <si>
    <t>3.1</t>
  </si>
  <si>
    <t>3.2</t>
  </si>
  <si>
    <t/>
  </si>
  <si>
    <t>Организационно-правовая форма</t>
  </si>
  <si>
    <t>Вид деятельности</t>
  </si>
  <si>
    <t>Муниципальный район</t>
  </si>
  <si>
    <t>Муниципальное образование</t>
  </si>
  <si>
    <t>ОКТМО</t>
  </si>
  <si>
    <t>Адрес регулируемой организации</t>
  </si>
  <si>
    <t>Источник финансирования</t>
  </si>
  <si>
    <t>Производство тепловой энергии</t>
  </si>
  <si>
    <t>Наименование строек</t>
  </si>
  <si>
    <t>Передача теплоэнергии по региональным тепловым сетям</t>
  </si>
  <si>
    <t>Прочие объекты и мероприятия, относимые к регулируемому виду деятельности</t>
  </si>
  <si>
    <t>Период реализации ИП</t>
  </si>
  <si>
    <t>modFill</t>
  </si>
  <si>
    <t>Добавить комментарий</t>
  </si>
  <si>
    <t>et_LisComm</t>
  </si>
  <si>
    <t xml:space="preserve"> (требуется обновление)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</si>
  <si>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</si>
  <si>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</si>
  <si>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</si>
  <si>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</si>
  <si>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</si>
  <si>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</si>
  <si>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проверять доступные обновления (рекомендуется)</t>
  </si>
  <si>
    <t>y</t>
  </si>
  <si>
    <t>никогда не проверять наличие обновлений (не рекомендуется)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</si>
  <si>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</si>
  <si>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month_list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</si>
  <si>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</si>
  <si>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</si>
  <si>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</si>
  <si>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</si>
  <si>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</si>
  <si>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</si>
  <si>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</si>
  <si>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</si>
  <si>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</si>
  <si>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</si>
  <si>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</si>
  <si>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</si>
  <si>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Группа, к которой относятся мероприятия инвестиционной программы</t>
  </si>
  <si>
    <t>Подгруппа, к которой относятся мероприятия инвестиционной программы</t>
  </si>
  <si>
    <t>modInstruction</t>
  </si>
  <si>
    <t>modfrmCheckUpdates</t>
  </si>
  <si>
    <t>Собственные средства</t>
  </si>
  <si>
    <t>1.1</t>
  </si>
  <si>
    <t>1.2</t>
  </si>
  <si>
    <t>Амортизационные отчисления</t>
  </si>
  <si>
    <t>1.3</t>
  </si>
  <si>
    <t>Прочие собственные средства</t>
  </si>
  <si>
    <t>Привлеченные средства</t>
  </si>
  <si>
    <t>2.1</t>
  </si>
  <si>
    <t>Кредиты</t>
  </si>
  <si>
    <t>2.2</t>
  </si>
  <si>
    <t>Займы</t>
  </si>
  <si>
    <t>2.3</t>
  </si>
  <si>
    <t>Прочие привлеченные средства</t>
  </si>
  <si>
    <t>Бюджетное финансирование</t>
  </si>
  <si>
    <t>Федеральный бюджет</t>
  </si>
  <si>
    <t>Бюджет субъекта РФ</t>
  </si>
  <si>
    <t>Бюджет муниципального образования</t>
  </si>
  <si>
    <t>Прочие источники финансирования</t>
  </si>
  <si>
    <t>4.1</t>
  </si>
  <si>
    <t>Лизинг</t>
  </si>
  <si>
    <t>4.2</t>
  </si>
  <si>
    <t>Прочие</t>
  </si>
  <si>
    <t>Прибыль направляемая на инвестиции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</si>
  <si>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</si>
  <si>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</si>
  <si>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</si>
  <si>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</si>
  <si>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</si>
  <si>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</si>
  <si>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</si>
  <si>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</si>
  <si>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</si>
  <si>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</si>
  <si>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</si>
  <si>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all_year_list</t>
  </si>
  <si>
    <t>Период реализации согласно ИП, лет</t>
  </si>
  <si>
    <t>modfrmDateChoose</t>
  </si>
  <si>
    <t>г.Севастополь</t>
  </si>
  <si>
    <t>Республика Крым</t>
  </si>
  <si>
    <t>Ссылка на обосновывающие материалы</t>
  </si>
  <si>
    <t>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</si>
  <si>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Консультации:</t>
  </si>
  <si>
    <t>Обратиться за помощью</t>
  </si>
  <si>
    <t>Перейти</t>
  </si>
  <si>
    <t>Плановый год ввода в эксплуатацию / выполнения мероприятия</t>
  </si>
  <si>
    <t>Стадия выполнения, %</t>
  </si>
  <si>
    <t>1</t>
  </si>
  <si>
    <t>2031</t>
  </si>
  <si>
    <t>2032</t>
  </si>
  <si>
    <t>modfrmRegion</t>
  </si>
  <si>
    <t>mod_00</t>
  </si>
  <si>
    <t>mod_01</t>
  </si>
  <si>
    <t>et_ws_01_obj</t>
  </si>
  <si>
    <t>ИП утверждена с НДС</t>
  </si>
  <si>
    <t>Наименование ИП</t>
  </si>
  <si>
    <t>Объект инфраструктуры ТЭ</t>
  </si>
  <si>
    <t>et_ws_01_m</t>
  </si>
  <si>
    <t>et_ws_01_ifin</t>
  </si>
  <si>
    <t>Комментарий</t>
  </si>
  <si>
    <t>et_com</t>
  </si>
  <si>
    <t>2033</t>
  </si>
  <si>
    <t>mod_com</t>
  </si>
  <si>
    <t>план</t>
  </si>
  <si>
    <t>Данные по источникам финансирования для объекта инфраструктуры или мероприятия в целом</t>
  </si>
  <si>
    <t>Наименование объекта</t>
  </si>
  <si>
    <t>Тип объекта</t>
  </si>
  <si>
    <t>Адрес объекта</t>
  </si>
  <si>
    <t>Населенный пункт</t>
  </si>
  <si>
    <t>улица, проезд, проспект, переулок, и т.п.</t>
  </si>
  <si>
    <t>дом, корпус, строение</t>
  </si>
  <si>
    <t>Территория оказания услуг</t>
  </si>
  <si>
    <t>№ объекта</t>
  </si>
  <si>
    <t>№ источника</t>
  </si>
  <si>
    <t>1.4</t>
  </si>
  <si>
    <t>Дата начала ИП</t>
  </si>
  <si>
    <t>Дата окончания ИП</t>
  </si>
  <si>
    <t>modHTTP</t>
  </si>
  <si>
    <t>REESTR_IP</t>
  </si>
  <si>
    <t>За счет платы за технологическое присоединение</t>
  </si>
  <si>
    <t>Наименование решения</t>
  </si>
  <si>
    <t>Тип решения</t>
  </si>
  <si>
    <t>Номер решения</t>
  </si>
  <si>
    <t>Дата решения</t>
  </si>
  <si>
    <t>Наименование (описание) обособленного подразделения</t>
  </si>
  <si>
    <r>
      <t xml:space="preserve">Всего утверждено на весь период реализации ИП (полная стоимость) </t>
    </r>
    <r>
      <rPr>
        <vertAlign val="superscript"/>
        <sz val="9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</si>
  <si>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В соответствии с утвержденной инвестиционной программой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</si>
  <si>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Нарастающим итогом за год</t>
    </r>
  </si>
  <si>
    <t>Фактическая дата ввода в эксплуатацию / выполнения мероприятия</t>
  </si>
  <si>
    <t>месяц</t>
  </si>
  <si>
    <t>год</t>
  </si>
  <si>
    <t>факт</t>
  </si>
  <si>
    <t>Год</t>
  </si>
  <si>
    <t>Инструкция по заполнению</t>
  </si>
  <si>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 xml:space="preserve"> В ценах отчетного года</t>
    </r>
  </si>
  <si>
    <r>
      <t xml:space="preserve">Осталось профинансировать по результатам отчетного периода </t>
    </r>
    <r>
      <rPr>
        <vertAlign val="superscript"/>
        <sz val="9"/>
        <rFont val="Tahoma"/>
        <family val="2"/>
        <charset val="204"/>
      </rPr>
      <t>3</t>
    </r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</si>
  <si>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</si>
  <si>
    <t xml:space="preserve">тыс.руб. </t>
  </si>
  <si>
    <t>%</t>
  </si>
  <si>
    <t>уточнения стоимости по результатам утвержденной проектно-сметной документации</t>
  </si>
  <si>
    <t>уточнения стоимости по результатам конкурсов, заключенных договоров (закупочных процедур)</t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</si>
  <si>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>, из них за счет:</t>
    </r>
  </si>
  <si>
    <t>Прочее (наименование)</t>
  </si>
  <si>
    <t>Прочее, тыс.руб.</t>
  </si>
  <si>
    <t>Причины отклонений</t>
  </si>
  <si>
    <t>Ссылка на обосновывающие материалы
(факт больше плана)</t>
  </si>
  <si>
    <t>modCheckCyan</t>
  </si>
  <si>
    <t>modHyp</t>
  </si>
  <si>
    <t>Отчётные формы:</t>
  </si>
  <si>
    <t>Перейти к разделу</t>
  </si>
  <si>
    <t>Контакты специалистов ЦА ФАС России:</t>
  </si>
  <si>
    <t>ФИО:</t>
  </si>
  <si>
    <t>E-mail: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</si>
  <si>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</si>
  <si>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Показатели качества и надежности</t>
  </si>
  <si>
    <t>Мероприятия по концессионному соглашению</t>
  </si>
  <si>
    <t>Корректировка НВВ в связи с неисполнением ИП</t>
  </si>
  <si>
    <t>В рамках концессионного соглашения</t>
  </si>
  <si>
    <t>Наименование концессионного соглашения</t>
  </si>
  <si>
    <t>Дата начала</t>
  </si>
  <si>
    <t>Дата окончания</t>
  </si>
  <si>
    <t>Наименование решения по КС</t>
  </si>
  <si>
    <t>Тип решения по КС</t>
  </si>
  <si>
    <t>№ решения по КС</t>
  </si>
  <si>
    <t>Дата принятия решения по КС</t>
  </si>
  <si>
    <t>Всего в рамках ИП</t>
  </si>
  <si>
    <t>Всего в рамках КС</t>
  </si>
  <si>
    <t xml:space="preserve"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</t>
  </si>
  <si>
    <t>spr_type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</si>
  <si>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</si>
  <si>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</si>
  <si>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</si>
  <si>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</si>
  <si>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</si>
  <si>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</si>
  <si>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</si>
  <si>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</si>
  <si>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</si>
  <si>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</si>
  <si>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</si>
  <si>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</si>
  <si>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</si>
  <si>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</si>
  <si>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</si>
  <si>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</si>
  <si>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</si>
  <si>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</si>
  <si>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</si>
  <si>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</si>
  <si>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Лапкин Антон Олегович</t>
  </si>
  <si>
    <t>lapkin@fas.gov.ru</t>
  </si>
  <si>
    <t>Алибегов Рустам Кахриманович</t>
  </si>
  <si>
    <t>alibegov@fas.gov.ru</t>
  </si>
  <si>
    <t>Месяц</t>
  </si>
  <si>
    <t>9 месяцев</t>
  </si>
  <si>
    <t>1 октября 2021 года</t>
  </si>
  <si>
    <t>1 ноября 2021 года</t>
  </si>
  <si>
    <t>1 декабря 2021 года</t>
  </si>
  <si>
    <t>spr_condition_date</t>
  </si>
  <si>
    <t>10 месяцев</t>
  </si>
  <si>
    <t>11 месяцев</t>
  </si>
  <si>
    <t>spr_fact_month</t>
  </si>
  <si>
    <t>Ссылка на обосновывающие материалы, подтверждающие выполнение мероприятий за отчетный период</t>
  </si>
  <si>
    <t>№</t>
  </si>
  <si>
    <t>Цель ИП</t>
  </si>
  <si>
    <t>Показатели качества, надежности и бесперебойности,  энергетической эффективности</t>
  </si>
  <si>
    <t>Показатели надежности</t>
  </si>
  <si>
    <t xml:space="preserve">Показатели энергетической эффективности </t>
  </si>
  <si>
    <t>Количество прекращений подачи тепловой энергии, теплоносителя в результате технологических нарушений</t>
  </si>
  <si>
    <t>удельный расход топлива на производство единицы тепловой энергии</t>
  </si>
  <si>
    <t>Отношение величины технологических потерь к материальной характеристике тепловой сети</t>
  </si>
  <si>
    <t>Величина технологических потерь</t>
  </si>
  <si>
    <t>на тепловых сетях на 1 км тепловых сетей</t>
  </si>
  <si>
    <t>на источниках тепловой энергии на 1 Гкал/час установленной мощности</t>
  </si>
  <si>
    <t>при передаче тепловой энергии</t>
  </si>
  <si>
    <t>при передаче теплоносителя</t>
  </si>
  <si>
    <t>при передаче теплоносителя по тепловым сетям</t>
  </si>
  <si>
    <t>ед.в год/км</t>
  </si>
  <si>
    <t xml:space="preserve"> ед.в год/Гкал/час</t>
  </si>
  <si>
    <t>т.у.т./Гкал</t>
  </si>
  <si>
    <t>Гкал/кв.м</t>
  </si>
  <si>
    <t>тонн/кв.м</t>
  </si>
  <si>
    <t>Гкал/год</t>
  </si>
  <si>
    <t>тонн/год</t>
  </si>
  <si>
    <t>L1_1_1</t>
  </si>
  <si>
    <t>L1_1_2</t>
  </si>
  <si>
    <t>L1_2_1</t>
  </si>
  <si>
    <t>L1_2_2</t>
  </si>
  <si>
    <t>L2_1_1</t>
  </si>
  <si>
    <t>L2_1_2</t>
  </si>
  <si>
    <t>L2_2_1_1</t>
  </si>
  <si>
    <t>L2_2_1_2</t>
  </si>
  <si>
    <t>L2_2_2_1</t>
  </si>
  <si>
    <t>L2_2_2_2</t>
  </si>
  <si>
    <t>L2_3_1_1</t>
  </si>
  <si>
    <t>L2_3_1_2</t>
  </si>
  <si>
    <t>L2_3_2_1</t>
  </si>
  <si>
    <t>L2_3_2_2</t>
  </si>
  <si>
    <t>Качество и надежность</t>
  </si>
  <si>
    <t>mod_02</t>
  </si>
  <si>
    <r>
      <t xml:space="preserve">Осталось профинансировать всего по ИП по результатам отчетного периода </t>
    </r>
    <r>
      <rPr>
        <vertAlign val="superscript"/>
        <sz val="9"/>
        <rFont val="Tahoma"/>
        <family val="2"/>
        <charset val="204"/>
      </rPr>
      <t>3</t>
    </r>
  </si>
  <si>
    <r>
      <t xml:space="preserve">Осталось профинансировать всего по результатам отчетного периода </t>
    </r>
    <r>
      <rPr>
        <vertAlign val="superscript"/>
        <sz val="9"/>
        <rFont val="Tahoma"/>
        <family val="2"/>
        <charset val="204"/>
      </rPr>
      <t>3</t>
    </r>
  </si>
  <si>
    <t>Проверка доступных обновлений...</t>
  </si>
  <si>
    <t>Информация</t>
  </si>
  <si>
    <t>Нет доступных обновлений для отчёта с кодом INV.WARM.Q4.2021!</t>
  </si>
  <si>
    <t>INVP_NAME</t>
  </si>
  <si>
    <t>L_START_DATE</t>
  </si>
  <si>
    <t>L_END_DATE</t>
  </si>
  <si>
    <t>ORG_NAME</t>
  </si>
  <si>
    <t>INN_NAME</t>
  </si>
  <si>
    <t>KPP_NAME</t>
  </si>
  <si>
    <t>L_OPF</t>
  </si>
  <si>
    <t>FIL_NAME</t>
  </si>
  <si>
    <t>VDET_NAME</t>
  </si>
  <si>
    <t>L_DECISION_NAME</t>
  </si>
  <si>
    <t>L_DECISION_TYPE</t>
  </si>
  <si>
    <t>L_DECISION_NMBR</t>
  </si>
  <si>
    <t>L_DECISION_DATE</t>
  </si>
  <si>
    <t>L_DECISION_URL</t>
  </si>
  <si>
    <t>L8_1</t>
  </si>
  <si>
    <t>L15</t>
  </si>
  <si>
    <t>L_CONCESSION</t>
  </si>
  <si>
    <t>L_NVV</t>
  </si>
  <si>
    <t>L2_2_1</t>
  </si>
  <si>
    <t>L2_2_2</t>
  </si>
  <si>
    <t>L2_2_3</t>
  </si>
  <si>
    <t>L2_2_4</t>
  </si>
  <si>
    <t>L_RST_ORG_ID</t>
  </si>
  <si>
    <t>ID</t>
  </si>
  <si>
    <t>L22</t>
  </si>
  <si>
    <t>L23</t>
  </si>
  <si>
    <t>L24</t>
  </si>
  <si>
    <t>L20</t>
  </si>
  <si>
    <t>L21</t>
  </si>
  <si>
    <t>Инвестиционная програма в сфере теплоснабжения</t>
  </si>
  <si>
    <t>13.12.2016</t>
  </si>
  <si>
    <t>13.12.2022</t>
  </si>
  <si>
    <t>ООО "СТК"</t>
  </si>
  <si>
    <t>4223104900</t>
  </si>
  <si>
    <t>422301001</t>
  </si>
  <si>
    <t>1 23 00 | Общества с ограниченной ответственностью</t>
  </si>
  <si>
    <t>Не определено</t>
  </si>
  <si>
    <t>Некомбинированное производство :: Передача :: Сбыт</t>
  </si>
  <si>
    <t>на 2017-2022 годы</t>
  </si>
  <si>
    <t>постановление</t>
  </si>
  <si>
    <t>458</t>
  </si>
  <si>
    <t>https://portal.eias.ru/Portal/DownloadPage.aspx?type=12&amp;guid=73a1880b-3724-4b77-8a65-c9f7de5ec2bf</t>
  </si>
  <si>
    <t>по организации</t>
  </si>
  <si>
    <t>ИП содержит только мероприятия, реализуемые в рамках КС</t>
  </si>
  <si>
    <t>652715, Кемеровская обл.-Кузбасс обл., г. Киселевск, ул. Краснобродская, д. 6.</t>
  </si>
  <si>
    <t>Новотная Людмила Владимировна</t>
  </si>
  <si>
    <t>Директор по экономике и финансам</t>
  </si>
  <si>
    <t>8(384-64)5-73-16</t>
  </si>
  <si>
    <t>lydmila78600@mail.ru</t>
  </si>
  <si>
    <t>30856223</t>
  </si>
  <si>
    <t>63353815</t>
  </si>
  <si>
    <t>12.02.2016</t>
  </si>
  <si>
    <t>12.02.2022</t>
  </si>
  <si>
    <t>ООО "КОТК"</t>
  </si>
  <si>
    <t>4211023156</t>
  </si>
  <si>
    <t>421101001</t>
  </si>
  <si>
    <t>на 2016-2022 годы»</t>
  </si>
  <si>
    <t>370</t>
  </si>
  <si>
    <t>19.11.2020</t>
  </si>
  <si>
    <t>https://portal.eias.ru/Portal/DownloadPage.aspx?type=12&amp;guid=6ec2b2f5-cbfb-4ca2-bec7-279dea8c80f3</t>
  </si>
  <si>
    <t>по отдельным мероприятиям</t>
  </si>
  <si>
    <t>ИП не содержит мероприятия, реализуемые в рамках КС</t>
  </si>
  <si>
    <t>652704, Кемеровская область, ул.Лутугина,10</t>
  </si>
  <si>
    <t>Иванова Анна Александровна</t>
  </si>
  <si>
    <t>начальник ПТО</t>
  </si>
  <si>
    <t>8 (38464) 3-44-86</t>
  </si>
  <si>
    <t>ivanova@kotk.net</t>
  </si>
  <si>
    <t>26562805</t>
  </si>
  <si>
    <t>63353795</t>
  </si>
  <si>
    <t>02.09.2016</t>
  </si>
  <si>
    <t>02.09.2025</t>
  </si>
  <si>
    <t>ООО "Коммунальщик"</t>
  </si>
  <si>
    <t>4212012358</t>
  </si>
  <si>
    <t>421201001</t>
  </si>
  <si>
    <t>в сфере теплоснабжения на 2016-2025 годы</t>
  </si>
  <si>
    <t>125</t>
  </si>
  <si>
    <t>https://portal.eias.ru/Portal/DownloadPage.aspx?type=12&amp;guid=2fb6ffee-547f-4119-aee8-c89f57ff463c</t>
  </si>
  <si>
    <t>652576 Кемеровская область, Ленинск-Кузнецкий район, село Красное, ул 40 лет Октября, 2</t>
  </si>
  <si>
    <t>Коневский Михаил Васильевич</t>
  </si>
  <si>
    <t>директор</t>
  </si>
  <si>
    <t>8(384-56)61-2-73</t>
  </si>
  <si>
    <t>kommunalhik-kr@ya.ru</t>
  </si>
  <si>
    <t>26356927</t>
  </si>
  <si>
    <t>63353794</t>
  </si>
  <si>
    <t>10.06.2016</t>
  </si>
  <si>
    <t>10.06.2025</t>
  </si>
  <si>
    <t>ООО "Авангард"</t>
  </si>
  <si>
    <t>4212016828</t>
  </si>
  <si>
    <t>Об установлении плановых показателей надежности и энергетической эффективности объектов теплоснабжения и утверждении инвестиционной программы ООО "авангард", в сфере теплоснабжения на 2016-2025 годы</t>
  </si>
  <si>
    <t>72</t>
  </si>
  <si>
    <t>https://portal.eias.ru/Portal/DownloadPage.aspx?type=12&amp;guid=d60446ab-9fe6-46ff-9711-2c812d668a53</t>
  </si>
  <si>
    <t>652582, Ленинск-Кузнецкий район, с.подгорное, пер.Кольцевой, 7</t>
  </si>
  <si>
    <t>Дударь Наталья Анатольевна</t>
  </si>
  <si>
    <t>бухгалтер</t>
  </si>
  <si>
    <t>8 (38456) 54478</t>
  </si>
  <si>
    <t>len-avangard@yandex.ru</t>
  </si>
  <si>
    <t>26356930</t>
  </si>
  <si>
    <t>63353832</t>
  </si>
  <si>
    <t>Инвестиционная программа № 104 от 14.07.2017 ООО "А-Энерго" в сфере теплоснабжения в отношении объектов, на территории городского поселения Мариинского муниципального района/город Мариинск, Мариинский муниципальный район на 2018-2027 годы</t>
  </si>
  <si>
    <t>01.01.2018</t>
  </si>
  <si>
    <t>31.12.2027</t>
  </si>
  <si>
    <t>ООО "А-Энерго"</t>
  </si>
  <si>
    <t>4205331498</t>
  </si>
  <si>
    <t>420501001</t>
  </si>
  <si>
    <t>О внесении изменений в постановление региональной энергетической комиссии Кемеровской области от 14.07.2017 № 104 «Об утверждении инвестиционной программы ООО «А-энерго» на отребительском рынке г. Мариинска в сфере теплоснабжения на 2018-2022 годы»</t>
  </si>
  <si>
    <t>342</t>
  </si>
  <si>
    <t>12.11.2020</t>
  </si>
  <si>
    <t>https://portal.eias.ru/Portal/DownloadPage.aspx?type=12&amp;guid=17a87dda-2d7f-41ed-aee9-319493b09250</t>
  </si>
  <si>
    <t>650070,Кемеровская область,г.Кемерово, ул. Тухачевского, дом 61, пом.19</t>
  </si>
  <si>
    <t>Шелепова Любовь Васильевна</t>
  </si>
  <si>
    <t>заместитель генерального директора по экономике</t>
  </si>
  <si>
    <t>8 (923)616 17 20</t>
  </si>
  <si>
    <t>l.shelepova@a-energo42.ru</t>
  </si>
  <si>
    <t>30843704</t>
  </si>
  <si>
    <t>63353805</t>
  </si>
  <si>
    <t>Инвестиционная программа № 136 от 21.05.2019 ООО "ЭК" ОП Котельная ПСХ1 в сфере теплоснабжения в отношении объектов, на территории городского округа поселок городского типа Краснобродский на 2019-2022 годы</t>
  </si>
  <si>
    <t>21.05.2019</t>
  </si>
  <si>
    <t>31.12.2022</t>
  </si>
  <si>
    <t>ООО "ЭК" ОП Котельная ПСХ1</t>
  </si>
  <si>
    <t>4202044463</t>
  </si>
  <si>
    <t>420245001</t>
  </si>
  <si>
    <t>пгт. Краснобродский в сфере теплоснабжения на 2019-2022 годы</t>
  </si>
  <si>
    <t>136</t>
  </si>
  <si>
    <t>https://portal.eias.ru/Portal/DownloadPage.aspx?type=12&amp;guid=1fa77222-c878-4225-b0a9-50e5afa6cf07</t>
  </si>
  <si>
    <t>652642, Кемеровская обл., г.Белово, пгт Бачатский, ул.Комсомольская,10</t>
  </si>
  <si>
    <t>Шилина Елена Исмагиловна</t>
  </si>
  <si>
    <t>ведущий специалист по сметно-договорной работе</t>
  </si>
  <si>
    <t>8 (38452) 7-10-37</t>
  </si>
  <si>
    <t>energycompany2012@yandex.ru</t>
  </si>
  <si>
    <t>31043693</t>
  </si>
  <si>
    <t>63353802</t>
  </si>
  <si>
    <t>Инвестиционная программа № 150 от 23.07.2020 ООО "ТеплоСнаб" в сфере теплоснабжения в отношении объектов, на территории городского поселения Мариинского муниципального района/город Мариинск, Мариинский муниципальный район на 2020-2029 годы</t>
  </si>
  <si>
    <t>23.07.2020</t>
  </si>
  <si>
    <t>31.12.2029</t>
  </si>
  <si>
    <t>ООО "Теплоснаб"</t>
  </si>
  <si>
    <t>4213011290</t>
  </si>
  <si>
    <t>421301001</t>
  </si>
  <si>
    <t>на потребительском рынке г. Мариинск на 2020-2029 годы</t>
  </si>
  <si>
    <t>150</t>
  </si>
  <si>
    <t>https://portal.eias.ru/Portal/DownloadPage.aspx?type=12&amp;guid=61bd1b05-5a07-4ae2-b09f-d51907337a68</t>
  </si>
  <si>
    <t>652150, Россия, Кемеровская обл., г.Мариинск, ул 50 лет Октября 86</t>
  </si>
  <si>
    <t>Корнилова Е.О.</t>
  </si>
  <si>
    <t>экономист</t>
  </si>
  <si>
    <t>30856253</t>
  </si>
  <si>
    <t>tsnk42@mail.ru</t>
  </si>
  <si>
    <t>63353787</t>
  </si>
  <si>
    <t>Инвестиционная программа № 173 от 25.06.2019 ООО "Ресурс-Гарант" в сфере теплоснабжения в отношении объектов, на территории городского поселения Тисульского муниципального района/п.г.т. Тисуль, Тисульский муниципальный район на 2019-2023 годы</t>
  </si>
  <si>
    <t>25.06.2019</t>
  </si>
  <si>
    <t>31.12.2023</t>
  </si>
  <si>
    <t>ООО "Ресурс-Гарант"</t>
  </si>
  <si>
    <t>4213010240</t>
  </si>
  <si>
    <t>на 2019-2028 годы</t>
  </si>
  <si>
    <t>173</t>
  </si>
  <si>
    <t>https://portal.eias.ru/Portal/DownloadPage.aspx?type=12&amp;guid=be3952a8-feff-4111-8d23-2763f7e870c2</t>
  </si>
  <si>
    <t>652210 Кемеровская обл., Тисульский р-он, пгт. Тисуль, пер. Весенний, д. 6</t>
  </si>
  <si>
    <t>652210 Кемеровская обл., Тисульский р-он, пгт. Тисуль, ул. Энгельса, 22</t>
  </si>
  <si>
    <t>Оттева Анастасия Александровна</t>
  </si>
  <si>
    <t>28151808</t>
  </si>
  <si>
    <t>ooo_tek@bk.ru</t>
  </si>
  <si>
    <t>63353804</t>
  </si>
  <si>
    <t>Инвестиционная программа № 19 от 28.01.2021 ООО "ТК" в сфере теплоснабжения в отношении объектов, на территории городского округа Мыски на 2021 год</t>
  </si>
  <si>
    <t>28.01.2021</t>
  </si>
  <si>
    <t>31.12.2021</t>
  </si>
  <si>
    <t>ООО "ТК"</t>
  </si>
  <si>
    <t>4205389843</t>
  </si>
  <si>
    <t>Об утверждении инвестиционной программы ООО "Тепловая компания" в сфере теплоснабжения на 2021 год</t>
  </si>
  <si>
    <t>19</t>
  </si>
  <si>
    <t>https://portal.eias.ru/Portal/DownloadPage.aspx?type=12&amp;guid=15f37986-77be-4f29-a190-514ec36387f1</t>
  </si>
  <si>
    <t>по организации и мероприятиям</t>
  </si>
  <si>
    <t>650993 Кемеровская область-Кузбасс, г.Кемерово ул.Н Островского, 32 оф 321</t>
  </si>
  <si>
    <t>652840 Кемеровская обл.-Кузбасс, г.Мыски, ул.Рембазовская 2/6</t>
  </si>
  <si>
    <t>Иванчихина Светлана Петровна</t>
  </si>
  <si>
    <t>Главный экономист</t>
  </si>
  <si>
    <t>8(38474)2-31-34</t>
  </si>
  <si>
    <t>svetapohta@mail.ru</t>
  </si>
  <si>
    <t>31473621</t>
  </si>
  <si>
    <t>63353824</t>
  </si>
  <si>
    <t>Инвестиционная программа № 196 от 10.05.2021 ООО "Энергоресурс" в сфере теплоснабжения в отношении объектов, на территории муниципального округа Прокопьевский на 2021-2025 годы</t>
  </si>
  <si>
    <t>10.05.2021</t>
  </si>
  <si>
    <t>31.12.2025</t>
  </si>
  <si>
    <t>ООО "Энергоресурс"</t>
  </si>
  <si>
    <t>4205284720</t>
  </si>
  <si>
    <t>Об утверждении инвестиционной программы ООО «Энергоресурс» в сфере теплоснабжения Прокопьевского муниципального округа на 2021-2025 годы</t>
  </si>
  <si>
    <t>196</t>
  </si>
  <si>
    <t>https://portal.eias.ru/Portal/DownloadPage.aspx?type=12&amp;guid=64203001-e099-4168-8145-12df8fc15073</t>
  </si>
  <si>
    <t>650000, г.Кемерово, ул.Кузбасская, д.10, оф.312</t>
  </si>
  <si>
    <t>Воронцова Анастасия Анатольевна</t>
  </si>
  <si>
    <t>Начальник ПТО</t>
  </si>
  <si>
    <t>(3842)900794</t>
  </si>
  <si>
    <t>energoresurs42@yandex.ru</t>
  </si>
  <si>
    <t>28873362</t>
  </si>
  <si>
    <t>63353829</t>
  </si>
  <si>
    <t>Инвестиционная программа № 202 от 01.08.2019 ООО "ЭК" в сфере теплоснабжения в отношении имущественного комплекса, на территории городского округа Белово на 2019-2028 годы</t>
  </si>
  <si>
    <t>01.01.2020</t>
  </si>
  <si>
    <t>31.12.2028</t>
  </si>
  <si>
    <t>ООО "ЭК"</t>
  </si>
  <si>
    <t>420201001</t>
  </si>
  <si>
    <t>Об утверждении инвестиционной программы ООО «ЭнергоКомпания» на потребительском рынке пгт. Бачатскпй, в сфере теплоснабжения на 2019-2028 годы</t>
  </si>
  <si>
    <t>202</t>
  </si>
  <si>
    <t>01.08.2019</t>
  </si>
  <si>
    <t>https://portal.eias.ru/Portal/DownloadPage.aspx?type=12&amp;guid=ab0fa7cf-f21a-4b95-a45b-8ea31fd48d1d</t>
  </si>
  <si>
    <t>652642, Кемеровская обл., г.Белово, пгт Бачатский, ул.Комсомольская, 10</t>
  </si>
  <si>
    <t>28270293</t>
  </si>
  <si>
    <t>63353803</t>
  </si>
  <si>
    <t>Инвестиционная программа № 27 от 10.03.2020 ООО "Теплоресурс" в сфере теплоснабжения в отношении имущественного комплекса, на территории муниципального района Гурьевский на 2020-2030 годы</t>
  </si>
  <si>
    <t>10.03.2020</t>
  </si>
  <si>
    <t>31.12.2030</t>
  </si>
  <si>
    <t>ООО "Теплоресурс"</t>
  </si>
  <si>
    <t>4202042410</t>
  </si>
  <si>
    <t>Об утверждении инвестиционной программы в сфере теплоснабжения ООО "теплоресурс" на потребительском рынке Гурьевского муниципального округа на 2020-2030 годы</t>
  </si>
  <si>
    <t>27</t>
  </si>
  <si>
    <t>https://portal.eias.ru/Portal/DownloadPage.aspx?type=12&amp;guid=c17b7c5c-885a-431b-800a-055c576abc3f</t>
  </si>
  <si>
    <t>652774, Кемеровская область, Гурьевский район, с.Малая Салаирка, пер.Школьный, 20</t>
  </si>
  <si>
    <t>652774, Кемеровская область, Гурьевский район, с.Малая Салаирка, ул.Школьная, д.15а</t>
  </si>
  <si>
    <t>Важенин Антон Михайлович</t>
  </si>
  <si>
    <t>8-(384-63)-31-2-91</t>
  </si>
  <si>
    <t>komhoz2010@yandex.ru</t>
  </si>
  <si>
    <t>27566835</t>
  </si>
  <si>
    <t>63353817</t>
  </si>
  <si>
    <t>Инвестиционная программа № 290 от 30.10.2020 ООО "ТК "Актив" в сфере теплоснабжения в отношении объектов, на территории городского округа Киселевск на 2020-2024 годы</t>
  </si>
  <si>
    <t>01.01.2021</t>
  </si>
  <si>
    <t>31.12.2024</t>
  </si>
  <si>
    <t>ООО "ТК "Актив"</t>
  </si>
  <si>
    <t>4223117521</t>
  </si>
  <si>
    <t>«Актив» (г. Киселевск) в сфере теплоснабжения на 2021-2024 годы</t>
  </si>
  <si>
    <t>290</t>
  </si>
  <si>
    <t>30.10.2020</t>
  </si>
  <si>
    <t>https://portal.eias.ru/Portal/DownloadPage.aspx?type=12&amp;guid=066877a4-31c8-46a4-afa7-b3db41e8accd</t>
  </si>
  <si>
    <t>653053, Кемеровская область-Кузбасс, г. Киселевск, ул. Советская, 3, стр. Б</t>
  </si>
  <si>
    <t>653053, Кемеровская область-Кузбасс, г. Прокопьевск, ул. Гайдара, 50а</t>
  </si>
  <si>
    <t>Лакутина Ольга Викторовна</t>
  </si>
  <si>
    <t>Заместитель генерального директора по экономике и финансам</t>
  </si>
  <si>
    <t>8(3846) 65-00-22</t>
  </si>
  <si>
    <t>ktsp-ts@mail.ru</t>
  </si>
  <si>
    <t>31004851</t>
  </si>
  <si>
    <t>63353822</t>
  </si>
  <si>
    <t>Инвестиционная программа № 298 от 30.10.2018 ООО "ТеплоРесурс" в сфере теплоснабжения по повышению надежности и энергетической эффективности имущественного комплекса, на территории городского округа Анжеро-Судженск на 2019-2021 годы</t>
  </si>
  <si>
    <t>01.01.2019</t>
  </si>
  <si>
    <t>4246019288</t>
  </si>
  <si>
    <t>424601001</t>
  </si>
  <si>
    <t>(г. Анжеро-Судженск), в сфере теплоснабжения на 2019-2021 годы»</t>
  </si>
  <si>
    <t>271</t>
  </si>
  <si>
    <t>22.10.2020</t>
  </si>
  <si>
    <t>https://portal.eias.ru/Portal/DownloadPage.aspx?type=12&amp;guid=784c6c67-f7ca-4fa4-9fd7-c91041e95182</t>
  </si>
  <si>
    <t>Российская Федерация, Кемеровская область-Кузбасс, 652491, г.Анжеро-Судженск, пгт.Рудничный, ул.Советская, д.2а</t>
  </si>
  <si>
    <t>Российская Федерация, Кемеровская область-Кузбасс, 652470, г.Анжеро-Судженск,  ул.Милицейская, д.64</t>
  </si>
  <si>
    <t>Зарубина Елена Анатольевна</t>
  </si>
  <si>
    <t>Заместитель директора по экономике и планированию</t>
  </si>
  <si>
    <t>8-384-53-65682</t>
  </si>
  <si>
    <t>teplosnab06@mail.ru</t>
  </si>
  <si>
    <t>31229342</t>
  </si>
  <si>
    <t>63353834</t>
  </si>
  <si>
    <t>Инвестиционная программа № 302 от 30.10.2018 ООО ХК "СДС - Энерго" в сфере теплоснабжения по реконструкции и техническому перевооружению объектов, на территории городского округа Междуреченск на 2019-2023 годы</t>
  </si>
  <si>
    <t>ООО ХК "СДС - Энерго"</t>
  </si>
  <si>
    <t>4250003450</t>
  </si>
  <si>
    <t>г. Междуреченск в сфере теплоснабжения на 2019-2023 годы»</t>
  </si>
  <si>
    <t>346</t>
  </si>
  <si>
    <t>https://portal.eias.ru/Portal/DownloadPage.aspx?type=12&amp;guid=c688f322-4cce-4d2c-ae7d-f4ab83172785</t>
  </si>
  <si>
    <t>650066, Россия, г.Кемерово, пр.Октябрьский, д.53/2, оф.401</t>
  </si>
  <si>
    <t>650000, г.Кемерово, а/я 827</t>
  </si>
  <si>
    <t>Кирпичева Ирина Александровна</t>
  </si>
  <si>
    <t>Ведущий специалист управления по тарифной политике</t>
  </si>
  <si>
    <t>8-923-53-63-504</t>
  </si>
  <si>
    <t>i.kirpicheva@sdsenergo.ru</t>
  </si>
  <si>
    <t>27968109</t>
  </si>
  <si>
    <t>63353833</t>
  </si>
  <si>
    <t>Инвестиционная программа № 305 от 30.10.2018 ООО "КузнецкТеплоСбыт" в сфере теплоснабжения в отношении объектов на 2019-2023 годы</t>
  </si>
  <si>
    <t>ООО "КузнецкТеплоСбыт"</t>
  </si>
  <si>
    <t>4217146884</t>
  </si>
  <si>
    <t>421701001</t>
  </si>
  <si>
    <t>Передача :: Сбыт</t>
  </si>
  <si>
    <t>на 2019-2023 годы»</t>
  </si>
  <si>
    <t>373</t>
  </si>
  <si>
    <t>https://portal.eias.ru/Portal/DownloadPage.aspx?type=12&amp;guid=76223301-89fe-485d-991b-09bcdace7ac9</t>
  </si>
  <si>
    <t>г. Новокузнецк, ул. Хлебозаводская, 2Б</t>
  </si>
  <si>
    <t>Тураев Данил Владимирович</t>
  </si>
  <si>
    <t>исполнительный директор</t>
  </si>
  <si>
    <t>8(3843) 792-096</t>
  </si>
  <si>
    <t>Anna.Yampolskaya@evraz.com</t>
  </si>
  <si>
    <t>27997588</t>
  </si>
  <si>
    <t>63353797</t>
  </si>
  <si>
    <t>Инвестиционная программа № 306 от 30.10.2018 ООО "Теплоснабжение" в сфере теплоснабжения в отношении объектов на 2019-2023 годы</t>
  </si>
  <si>
    <t>ООО "Теплоснабжение"</t>
  </si>
  <si>
    <t>4202022244</t>
  </si>
  <si>
    <t>О внесении изменений в постановление региональной энергетической комиссии Кемеровской области от ЗОЛ0.2018 № 306 «Об утверждении инвестиционной программы ООО «Теплоснабжение» (г. Белово) в сфере теплоснабжения на 2019-2023 годы»</t>
  </si>
  <si>
    <t>440</t>
  </si>
  <si>
    <t>19.11.2019</t>
  </si>
  <si>
    <t>https://portal.eias.ru/Portal/DownloadPage.aspx?type=12&amp;guid=ab52bcbe-6d43-4978-82b8-bc6800487a51</t>
  </si>
  <si>
    <t>652600 Кемеровская область г.Белово ул.Октябрьская,8</t>
  </si>
  <si>
    <t>Арсланалиева Светлана Анатольевна</t>
  </si>
  <si>
    <t>инженер-теплоэнергетик</t>
  </si>
  <si>
    <t>8-384-52-9-55-54</t>
  </si>
  <si>
    <t>arslanalieva@gorset.ru</t>
  </si>
  <si>
    <t>26356884</t>
  </si>
  <si>
    <t>63353819</t>
  </si>
  <si>
    <t>Инвестиционная программа № 307 от 30.10.2018 ООО "Новая сетевая компания" в сфере теплоснабжения в отношении объектов, на территории городского округа  на 2019-2025 годы</t>
  </si>
  <si>
    <t>ООО "Новая сетевая компания"</t>
  </si>
  <si>
    <t>4246017160</t>
  </si>
  <si>
    <t>Передача</t>
  </si>
  <si>
    <t>О внесении изменений в постановление региональной энергетической комиссии Кемеровской области от 30.10.2018 № 307 «Об утверждении инвестиционной программы ООО «Новая сетевая компания» (г. Анжеро-Судженск) в сфере теплоснабжения на 2019-2025 годы»</t>
  </si>
  <si>
    <t>374</t>
  </si>
  <si>
    <t>https://portal.eias.ru/Portal/DownloadPage.aspx?type=12&amp;guid=cb108c80-af51-47ec-a1e1-1cc5c8895cec</t>
  </si>
  <si>
    <t>652470, Кемеровская область - Кузбасс, г. Анжеро-Судженск, ул. Ленина, д. 4</t>
  </si>
  <si>
    <t>Ижбулдина В.Р.</t>
  </si>
  <si>
    <t>ведущий экономист</t>
  </si>
  <si>
    <t>83845362105</t>
  </si>
  <si>
    <t>peo@kke.ktk.company</t>
  </si>
  <si>
    <t>26852793</t>
  </si>
  <si>
    <t>63353799</t>
  </si>
  <si>
    <t>Инвестиционная программа № 308 от 30.10.2020 АО "Теплоэнерго" в сфере теплоснабжения в отношении объектов, на территории городского округа Кемерово на 2021-2023 годы</t>
  </si>
  <si>
    <t>АО "Теплоэнерго"</t>
  </si>
  <si>
    <t>4205049011</t>
  </si>
  <si>
    <t>1 22 47 | Публичные акционерные общества</t>
  </si>
  <si>
    <t>на 2021 - 2023 годы</t>
  </si>
  <si>
    <t>308</t>
  </si>
  <si>
    <t>https://portal.eias.ru/Portal/DownloadPage.aspx?type=12&amp;guid=ddb019b3-13bf-42c3-96a6-6ca720a35b4c</t>
  </si>
  <si>
    <t>г. Кемерово, ул. Шахтерская, 3а</t>
  </si>
  <si>
    <t>650044, г. Кемерово, ул. Шахтерская, 3а</t>
  </si>
  <si>
    <t>Цыпленкова Елена Михайловна</t>
  </si>
  <si>
    <t>зам.генерального директора по доходам и экономическим вопросам</t>
  </si>
  <si>
    <t>3842-64-33-79</t>
  </si>
  <si>
    <t>teplokem@yandex.ru</t>
  </si>
  <si>
    <t>26356905</t>
  </si>
  <si>
    <t>63353820</t>
  </si>
  <si>
    <t>Инвестиционная программа № 311 от 30.10.2018 АО "Каскад-Энерго" в сфере теплоснабжения в отношении имущественного комплекса, на территории городского округа Анжеро-Судженск на 2019-2023 годы</t>
  </si>
  <si>
    <t>АО "Каскад-Энерго"</t>
  </si>
  <si>
    <t>4246003760</t>
  </si>
  <si>
    <t>1 22 67 | Непубличные акционерные общества</t>
  </si>
  <si>
    <t>Комбинированное производство, менее 25 МВт</t>
  </si>
  <si>
    <t>О внесении изменений в постановление региональной энергетической комиссии Кемеровской области от 30.10.2018 № 311 «Об утверждении инвестиционной программы АО «Каскад-энерго» в сфере теплоснабжения на 2019-2023 годы»</t>
  </si>
  <si>
    <t>375</t>
  </si>
  <si>
    <t>https://portal.eias.ru/Portal/DownloadPage.aspx?type=12&amp;guid=59a35009-e635-4a78-be5f-0a4ef5365859</t>
  </si>
  <si>
    <t>652470,Кемеровская область Кузбасс, г. Анжеро-Судженск, ул. Ленина, д.4</t>
  </si>
  <si>
    <t>26357007</t>
  </si>
  <si>
    <t>63353790</t>
  </si>
  <si>
    <t>Инвестиционная программа № 313 от 30.10.2018 АО "ЕВРАЗ ЗСМК" в сфере теплоснабжения по реконструкции и техническому перевооружению объектов, на территории городского округа Новокузнецк на 2019-2023 годы</t>
  </si>
  <si>
    <t>АО "ЕВРАЗ ЗСМК"</t>
  </si>
  <si>
    <t>4218000951</t>
  </si>
  <si>
    <t>421801001</t>
  </si>
  <si>
    <t>Комбинированное производство, более 25 МВт</t>
  </si>
  <si>
    <t>О внесении изменений в постановление региональной энергетической комиссии Кемеровской области от 30.10.2018 № 313 «Об утверждении инвестиционной программы АО «ЕВРАЗ ЗСМК» (филиал Западно-Сибирская ТЭЦ) в сфере теплоснабжения на 2019-2023 годы»</t>
  </si>
  <si>
    <t>31.10.2019</t>
  </si>
  <si>
    <t>https://portal.eias.ru/Portal/DownloadPage.aspx?type=12&amp;guid=758befc9-5b80-422c-9cac-59b58e96154f</t>
  </si>
  <si>
    <t>Российская Федерация, 654043, Кемеровская область, г. Новокузнецк, шоссе Космическое, 16</t>
  </si>
  <si>
    <t>Крамер Наталья Зигмундовна</t>
  </si>
  <si>
    <t>Ведущий инженер</t>
  </si>
  <si>
    <t>(3843)69-44</t>
  </si>
  <si>
    <t>Natalia.Kramer@evraz.com</t>
  </si>
  <si>
    <t>26356953</t>
  </si>
  <si>
    <t>63353823</t>
  </si>
  <si>
    <t>Инвестиционная программа № 350 от 29.10.2019 ООО "УТС" в сфере теплоснабжения в отношении имущественного комплекса, на территории городского округа Междуреченск на 2020-2022 годы</t>
  </si>
  <si>
    <t>ООО "УТС"</t>
  </si>
  <si>
    <t>4205369653</t>
  </si>
  <si>
    <t>420536965</t>
  </si>
  <si>
    <t>О внесении изменений в постановление региональной энергетической комиссии Кемеровской области от 29.10.2019 № 350 «Об утверждении инвестиционной программы в сфере теплоснабжения ООО «Управление тепловых систем» на потребительском рынке г. Междуреченска на 2020-2022 годы»</t>
  </si>
  <si>
    <t>376</t>
  </si>
  <si>
    <t>https://portal.eias.ru/Portal/DownloadPage.aspx?type=12&amp;guid=c3e75363-0be6-4be9-b820-d7d341eac534</t>
  </si>
  <si>
    <t>650993, Кемеровская область-Кузбасс, г.Кемерово, ул.Н.Островского, д.32, офис 317</t>
  </si>
  <si>
    <t>652870, Кемеровская область-Кузбасс, г.Междуреченск, пр.Строителей, д.73а</t>
  </si>
  <si>
    <t>Правда Галина Георгиевна</t>
  </si>
  <si>
    <t>Вед.экономист</t>
  </si>
  <si>
    <t>8(38475)2-02-54</t>
  </si>
  <si>
    <t>uts42plan@mail.ru</t>
  </si>
  <si>
    <t>31224507</t>
  </si>
  <si>
    <t>63353828</t>
  </si>
  <si>
    <t>Инвестиционная программа № 355 от 29.10.2019 ООО "Сибэнерго" в сфере теплоснабжения в отношении систем теплоснабжения, на территории городского округа Новокузнецк на 2020-2024 годы</t>
  </si>
  <si>
    <t>ООО "Сибэнерго"</t>
  </si>
  <si>
    <t>4217085977</t>
  </si>
  <si>
    <t>540601001</t>
  </si>
  <si>
    <t>теплоснабжения Западно - Сибирской ТЭЦ на 2020 - 2024 годы»</t>
  </si>
  <si>
    <t>382</t>
  </si>
  <si>
    <t>https://portal.eias.ru/Portal/DownloadPage.aspx?type=12&amp;guid=00c860d2-4d3a-417f-a0e5-abf79773f070</t>
  </si>
  <si>
    <t>630099, ОБЛ НОВОСИБИРСКАЯ, Г НОВОСИБИРСК, УЛ ОРДЖОНИКИДЗЕ, д. ДОМ 40, кв. ОФИС 3526</t>
  </si>
  <si>
    <t>Кемеровская обл, г. Новокузнецк, р-н Центральный, пр-кт. Пионерский, д. 42</t>
  </si>
  <si>
    <t>Красовская Юлия Александровна</t>
  </si>
  <si>
    <t>начальник отдела инвестиций</t>
  </si>
  <si>
    <t>30874454</t>
  </si>
  <si>
    <t>krasovskaya_ua.fin@nk-energy.ru</t>
  </si>
  <si>
    <t>63353789</t>
  </si>
  <si>
    <t>Инвестиционная программа № 356 от 29.10.2019 ООО "Сибэнерго" в сфере теплоснабжения в отношении систем теплоснабжения, на территории городского округа Новокузнецк на 2020-2024 годы</t>
  </si>
  <si>
    <t>теплоснабжения Центральной ТЭЦ на 2020 - 2024 годы»</t>
  </si>
  <si>
    <t>380</t>
  </si>
  <si>
    <t>https://portal.eias.ru/Portal/DownloadPage.aspx?type=12&amp;guid=e64bde36-ac64-4f8b-a71e-79545b2d5534</t>
  </si>
  <si>
    <t>63353791</t>
  </si>
  <si>
    <t>Инвестиционная программа № 357 от 29.10.2019 ООО "Сибэнерго" в сфере теплоснабжения в отношении систем теплоснабжения, на территории городского округа Новокузнецк на 2020-2024 годы</t>
  </si>
  <si>
    <t>Некомбинированное производство :: Сбыт</t>
  </si>
  <si>
    <t>на 2020 - 2024 годы»</t>
  </si>
  <si>
    <t>381</t>
  </si>
  <si>
    <t>https://portal.eias.ru/Portal/DownloadPage.aspx?type=12&amp;guid=388f764f-7f3a-407b-afd5-662f58e85948</t>
  </si>
  <si>
    <t>63353792</t>
  </si>
  <si>
    <t>Инвестиционная программа № 358 от 29.10.2019 ООО "НТК" в сфере теплоснабжения в отношении систем теплоснабжения, на территории городского округа Новокузнецк на 2020-2024 годы</t>
  </si>
  <si>
    <t>ООО "НТК"</t>
  </si>
  <si>
    <t>4253009805</t>
  </si>
  <si>
    <t>425301001</t>
  </si>
  <si>
    <t>384</t>
  </si>
  <si>
    <t>https://portal.eias.ru/Portal/DownloadPage.aspx?type=12&amp;guid=1d2d176b-c292-41c4-a5b2-7b30863cdef4</t>
  </si>
  <si>
    <t>28141966</t>
  </si>
  <si>
    <t>63353835</t>
  </si>
  <si>
    <t>Инвестиционная программа № 359 от 29.10.2019 ООО "НТК" в сфере теплоснабжения в отношении систем теплоснабжения, на территории городского округа Новокузнецк на 2020-2024 годы</t>
  </si>
  <si>
    <t>383</t>
  </si>
  <si>
    <t>https://portal.eias.ru/Portal/DownloadPage.aspx?type=12&amp;guid=9bcfe11d-deed-4d74-880c-ac337335e696</t>
  </si>
  <si>
    <t>63353836</t>
  </si>
  <si>
    <t>Инвестиционная программа № 361 от 29.10.2019 ООО "СибСтройСервис" в сфере теплоснабжения в отношении имущественного комплекса на 2020-2024 годы</t>
  </si>
  <si>
    <t>ООО "СибСтройСервис"</t>
  </si>
  <si>
    <t>4211022988</t>
  </si>
  <si>
    <t>Об утверждении инвестиционной программы в сфере теплоснабжения ООО «СибСтройСервис» на 2020 - 2024 годы</t>
  </si>
  <si>
    <t>361</t>
  </si>
  <si>
    <t>29.10.2019</t>
  </si>
  <si>
    <t>https://portal.eias.ru/Portal/DownloadPage.aspx?type=12&amp;guid=b26dcf6b-a3d9-442f-8666-7106b00ced76</t>
  </si>
  <si>
    <t>652715, Кемеровская обл, г. киселевск, ул. Краснобродская, 5</t>
  </si>
  <si>
    <t>Воробьева Лариса Александровна</t>
  </si>
  <si>
    <t>8 ( 384 64) 3 43 69</t>
  </si>
  <si>
    <t>sibstroi2009mail.ru</t>
  </si>
  <si>
    <t>30433806</t>
  </si>
  <si>
    <t>63353807</t>
  </si>
  <si>
    <t>Инвестиционная программа № 364 от 29.10.2019 ООО "ТВК" в сфере теплоснабжения в отношении имущественного комплекса, на территории городского округа Белово на 2020-2025 годы</t>
  </si>
  <si>
    <t>ООО "ТВК"</t>
  </si>
  <si>
    <t>4202026697</t>
  </si>
  <si>
    <t>Об утверждении инвестиционной программы ООО «ТВК» в сфере теплоснабжения на 2020-2025 годы</t>
  </si>
  <si>
    <t>364</t>
  </si>
  <si>
    <t>https://portal.eias.ru/Portal/DownloadPage.aspx?type=12&amp;guid=f39eb906-4521-43ee-9943-654e2375c62f</t>
  </si>
  <si>
    <t>г.Белово, пгт Грамотеино, мкр Листвяжный, стр 5</t>
  </si>
  <si>
    <t>Гуляева Оксана Геннадьевна</t>
  </si>
  <si>
    <t>8(38452)96-103</t>
  </si>
  <si>
    <t>o.gulyaeva@tvk.hcsds.ru</t>
  </si>
  <si>
    <t>26356891</t>
  </si>
  <si>
    <t>63353816</t>
  </si>
  <si>
    <t>Инвестиционная программа № 376 от 30.10.2015 ОАО «СКЭК» в сфере теплоснабжения по строительству и техническому перевооружению объектов, на территории муниципального района Промышленновский на 2015-2025 годы</t>
  </si>
  <si>
    <t>30.10.2015</t>
  </si>
  <si>
    <t>ОАО «СКЭК»</t>
  </si>
  <si>
    <t>4205153492</t>
  </si>
  <si>
    <t>О внесении изменений в постановление региональной энергетической комиссии Кемеровской области от 30.10.2015 № 376 «Об установлении плановых показателей надежности и энергетической эффективности объектов теплоснабжения и утверждении инвестиционной программы ОАО «Северо-Кузбасская энергетическая компания» по узлу теплоснабжения Промышленновский муниципальный район, в сфере теплоснабжения на 2015-2021 годы»</t>
  </si>
  <si>
    <t>761</t>
  </si>
  <si>
    <t>29.12.2018</t>
  </si>
  <si>
    <t>https://portal.eias.ru/Portal/DownloadPage.aspx?type=12&amp;guid=c6008f3a-00c8-4a0f-bc9f-b0cd9d0eb90d</t>
  </si>
  <si>
    <t>ИП, в том числе содержит мероприятия, реализуемые в рамках КС</t>
  </si>
  <si>
    <t>650000, Россия, Кемеровская область, г. Кемерово, ул. Кузбасская, 6</t>
  </si>
  <si>
    <t>Прокопьев Даниил Сергеевич</t>
  </si>
  <si>
    <t>Руководитель группы по инвестициям</t>
  </si>
  <si>
    <t>68-18-54</t>
  </si>
  <si>
    <t>siz@skek.ru</t>
  </si>
  <si>
    <t>26322895</t>
  </si>
  <si>
    <t>63353813</t>
  </si>
  <si>
    <t>Инвестиционная программа № 378 от 01.10.2021 ООО "Мастер" в сфере теплоснабжения в отношении объектов на 2021-2030 годы</t>
  </si>
  <si>
    <t>01.10.2021</t>
  </si>
  <si>
    <t>ООО "Мастер"</t>
  </si>
  <si>
    <t>4212034016</t>
  </si>
  <si>
    <t>на 2021 - 2030 годы</t>
  </si>
  <si>
    <t>378</t>
  </si>
  <si>
    <t>https://portal.eias.ru/Portal/DownloadPage.aspx?type=12&amp;guid=8a01d197-af4d-48a5-ba59-d6c20171fca5</t>
  </si>
  <si>
    <t>652509, Кемеровская область - Кузбасс, г. Ленинск-Кузнецкий, ул.Молодежная,3</t>
  </si>
  <si>
    <t>652552, Кемеровская область - Кузбасс, г.Ленинск-Кузнецкий, пос.Никитинский,пр.Шахтеров,26</t>
  </si>
  <si>
    <t>Тамбовцев Виктор Александрович</t>
  </si>
  <si>
    <t>генеральный директор</t>
  </si>
  <si>
    <t>8(38456)6-32-24</t>
  </si>
  <si>
    <t>teh.nik2011@yandex.ru</t>
  </si>
  <si>
    <t>31519209</t>
  </si>
  <si>
    <t>63353812</t>
  </si>
  <si>
    <t>Инвестиционная программа № 404 от 07.11.2019 ООО "Панфиловец" в сфере теплоснабжения в отношении имущественного комплекса на 2020-2026 годы</t>
  </si>
  <si>
    <t>31.12.2026</t>
  </si>
  <si>
    <t>ООО "Панфиловец"</t>
  </si>
  <si>
    <t>4212021835</t>
  </si>
  <si>
    <t>О внесении изменений в постановление региональной энергетической комиссии Кемеровской области от 10.08.2017 № 145 «Об утверждении инвестиционной программы ООО «Панфиловец» в сфере теплоснабжения на 2017-2019 годы»</t>
  </si>
  <si>
    <t>404</t>
  </si>
  <si>
    <t>07.11.2019</t>
  </si>
  <si>
    <t>https://portal.eias.ru/Portal/DownloadPage.aspx?type=12&amp;guid=55fccf62-4bcb-439f-a8e8-02ae5b00f8be</t>
  </si>
  <si>
    <t>652592, Кемеровская область, Ленинск-Кузнецкий район, с.Панфилово ул.Советская 103 А</t>
  </si>
  <si>
    <t>Прмякова Анастасия Сергеевна</t>
  </si>
  <si>
    <t>Заместительглавного бухгалтера</t>
  </si>
  <si>
    <t>8(38456)65228</t>
  </si>
  <si>
    <t>milaplk24@mail.ru</t>
  </si>
  <si>
    <t>26356931</t>
  </si>
  <si>
    <t>63353801</t>
  </si>
  <si>
    <t>Инвестиционная программа № 439 от 19.11.2020 ООО "ТЭК" в сфере теплоснабжения в отношении имущественного комплекса, на территории городского поселения Тисульского муниципального района/п.г.т. Тисуль, Тисульский муниципальный район на 2020-2028 годы</t>
  </si>
  <si>
    <t>ООО "ТЭК"</t>
  </si>
  <si>
    <t>4213010025</t>
  </si>
  <si>
    <t>Об утверждении инвестиционной программы ООО «ТЭК» (пгт. Тисуль), в сфере теплоснабжения на 2019-2028 годы</t>
  </si>
  <si>
    <t>439</t>
  </si>
  <si>
    <t>https://portal.eias.ru/Portal/DownloadPage.aspx?type=12&amp;guid=38d6d994-9a41-4b8e-a85f-c314d4085c00</t>
  </si>
  <si>
    <t>652210 Кемеровская обл., Тисульский р-он, пгт. Тисуль, пер. Весенний , д. 6</t>
  </si>
  <si>
    <t>28274482</t>
  </si>
  <si>
    <t>63353825</t>
  </si>
  <si>
    <t>Инвестиционная программа № 549 от 17.12.2018 ООО "Енисей" в сфере теплоснабжения по реконструкции и техническому перевооружению объектов на 2018-2022 годы</t>
  </si>
  <si>
    <t>ООО "Енисей"</t>
  </si>
  <si>
    <t>5405024680</t>
  </si>
  <si>
    <t>540501001</t>
  </si>
  <si>
    <t>Об утверждении инвестиционной программы ООО «Енисей» в сфере теплоснабжения на 2018-2022 годы</t>
  </si>
  <si>
    <t>549</t>
  </si>
  <si>
    <t>17.12.2018</t>
  </si>
  <si>
    <t>https://portal.eias.ru/Portal/DownloadPage.aspx?type=12&amp;guid=6b2e6027-af5f-49b3-a119-c6d23ad99721</t>
  </si>
  <si>
    <t>659321, КРАЙ АЛТАЙСКИЙ, ГОРОД БИЙСК, УЛИЦА СОВЕТСКАЯ ДОМ 189/3, КВАРТИРА 42</t>
  </si>
  <si>
    <t>652238, Кемеровская обл., Тисульский район, п.г.т. Белогорск,</t>
  </si>
  <si>
    <t>Лазебина Татьяна Петровна</t>
  </si>
  <si>
    <t>8 (38447) 63-1-21</t>
  </si>
  <si>
    <t>bkrivan@yandex.ru</t>
  </si>
  <si>
    <t>31245446</t>
  </si>
  <si>
    <t>63353796</t>
  </si>
  <si>
    <t>Инвестиционная программа № 678 от 20.12.2016 ООО "ЮКЭК" в сфере теплоснабжения в отношении имущественного комплекса, на территории муниципального района Таштагольский на 2017-2031 годы</t>
  </si>
  <si>
    <t>01.01.2017</t>
  </si>
  <si>
    <t>31.12.2031</t>
  </si>
  <si>
    <t>ООО "ЮКЭК"</t>
  </si>
  <si>
    <t>4228010684</t>
  </si>
  <si>
    <t>422801001</t>
  </si>
  <si>
    <t>теплоснабжения на 2017-2031 годы»</t>
  </si>
  <si>
    <t>https://portal.eias.ru/Portal/DownloadPage.aspx?type=12&amp;guid=d18633d9-1f1c-433a-8a7d-d9732c8217a2</t>
  </si>
  <si>
    <t>652990, Кемеровская область, Таштагольский район, г.Таштагол, ул.Мира, 30а</t>
  </si>
  <si>
    <t>654005, Кемеровская область, г.Новокузнецк, ул.Доз, 2</t>
  </si>
  <si>
    <t>Шубин Е.И.</t>
  </si>
  <si>
    <t>упр.директор</t>
  </si>
  <si>
    <t>26356974</t>
  </si>
  <si>
    <t>ukek@ukek.su</t>
  </si>
  <si>
    <t>63353798</t>
  </si>
  <si>
    <t>Инвестиционная программа № 731 от 29.12.2016 ОАО «СКЭК» в сфере теплоснабжения по строительству и техническому перевооружению объектов, на территории городского округа Кемерово на 2017-2026 годы</t>
  </si>
  <si>
    <t>О внесении изменений в постановление региональной энергетической комиссии Кемеровской области от 29.12.2016 № 731 «Об утверждении инвестиционной программы ОАО «Северо-Кузбасская энергетическая компания» по узлам теплоснабжения ж.р. Кедровка, ст. Латыши, ж.р. Промышленновский, в сфере теплоснабжения на 2017 - 2026 годы»</t>
  </si>
  <si>
    <t>628</t>
  </si>
  <si>
    <t>20.12.2018</t>
  </si>
  <si>
    <t>https://portal.eias.ru/Portal/DownloadPage.aspx?type=12&amp;guid=f2999287-10e8-4c90-a028-ebfecc125ec3</t>
  </si>
  <si>
    <t>63353810</t>
  </si>
  <si>
    <t>Инвестиционная программа № 732 от 29.12.2016 ОАО «СКЭК» в сфере теплоснабжения по строительству и техническому перевооружению объектов, на территории городского округа Березовский на 2017-2026 годы</t>
  </si>
  <si>
    <t>Об утверждении инвестиционной программы ОАО «СевероКузбасская энергетическая компания» по узлу теплоснабжения г. Березовский, в сфере теплоснабжения на 2017-2026 годы</t>
  </si>
  <si>
    <t>732</t>
  </si>
  <si>
    <t>29.12.2016</t>
  </si>
  <si>
    <t>https://portal.eias.ru/Portal/DownloadPage.aspx?type=12&amp;guid=14b457f7-92bb-405a-a0b9-1b0948b295ac</t>
  </si>
  <si>
    <t>63353808</t>
  </si>
  <si>
    <t>Инвестиционная программа № 872 от 27.12.2019 ОАО «СКЭК» в сфере теплоснабжения в отношении имущественного комплекса, на территории городского округа Ленинск-Кузнецкий на 2019-2028 годы</t>
  </si>
  <si>
    <t>Об утверждении инвестиционной программы в сфере теплоснабжения ОАО "Северо-Кузбасская энергетическая компания" по узлу теплоснабжения Ленинск-Кузнецкого городского округа на 2019-2028 годы</t>
  </si>
  <si>
    <t>872</t>
  </si>
  <si>
    <t>27.12.2019</t>
  </si>
  <si>
    <t>https://portal.eias.ru/Portal/DownloadPage.aspx?type=12&amp;guid=92d81042-6533-47ce-b380-061da3d55602</t>
  </si>
  <si>
    <t>63353811</t>
  </si>
  <si>
    <t>Инвестиционная программа № 873 от 27.12.2019 ОАО «СКЭК» в сфере теплоснабжения в отношении имущественного комплекса, на территории муниципального района Чебулинский на 2019-2028 годы</t>
  </si>
  <si>
    <t>О внесении изменения в постановление региональной энергетической комиссии Кемеровской области от 27.12.2019 № 873 "Об утверждении инвестиционной программы в сфере теплоснабжения ОАО "Северо-Кузбасская энергетическая компания" по узлу теплоснабжения Чебулинского муниципального округа на 2019-2028 годы"</t>
  </si>
  <si>
    <t>890</t>
  </si>
  <si>
    <t>30.12.2019</t>
  </si>
  <si>
    <t>https://portal.eias.ru/Portal/DownloadPage.aspx?type=12&amp;guid=6aac0567-9b5f-4aa8-b4af-1f99e2ed2d80</t>
  </si>
  <si>
    <t>63353814</t>
  </si>
  <si>
    <t>Инвестиционная программа ООО "Бастет" в сфере теплоснабжения на 2018-2027 годы</t>
  </si>
  <si>
    <t>28.02.2018</t>
  </si>
  <si>
    <t>ООО "Бастет"</t>
  </si>
  <si>
    <t>4202044270</t>
  </si>
  <si>
    <t>Об утверждении инвестиционной программы ООО «Бастет», в сфере теплоснабжения на 2018-2027 годы</t>
  </si>
  <si>
    <t>39</t>
  </si>
  <si>
    <t>https://portal.eias.ru/Portal/DownloadPage.aspx?type=12&amp;guid=466d7af0-1006-439a-881a-6524ec09636f</t>
  </si>
  <si>
    <t>кемеровкая обл пгт Краснобродский п Артышта ул.Юбилейная 16</t>
  </si>
  <si>
    <t>Заварзина Е.Ю.</t>
  </si>
  <si>
    <t>89236305060</t>
  </si>
  <si>
    <t>zavarzinae@mail.ru</t>
  </si>
  <si>
    <t>28003986</t>
  </si>
  <si>
    <t>63353806</t>
  </si>
  <si>
    <t>Инвестиционная программа ООО "Тепловая компания "Актив" в сфере теплоснабжения по узлу теплоснабжения (котельные № 17, 18, 25, 29, 31, 35, 41) на 2018-2024 годы</t>
  </si>
  <si>
    <t>06.02.2018</t>
  </si>
  <si>
    <t>Об утверждении инвестиционной программы ООО «Тепловая компания «Актив» по узлу теплоснабжения котельные №№ 17, 18, 25, 29, 31, 35, 41 в сфере теплоснабжения на 2018-2024 годы</t>
  </si>
  <si>
    <t>29</t>
  </si>
  <si>
    <t>https://portal.eias.ru/Portal/DownloadPage.aspx?type=12&amp;guid=fc19763e-986e-45ff-b50c-edf2d7cfd1c3</t>
  </si>
  <si>
    <t>652700, Кемеровская область-Кузбасс, город Киселевск, ул. Советская, 3 стр Б</t>
  </si>
  <si>
    <t>653053, Кемеровская область-Кузбасс, город Прокопьевск, ул. Гайдара, 50а</t>
  </si>
  <si>
    <t>63353821</t>
  </si>
  <si>
    <t>Инвестиционная программа ООО "Теплосервис" в сфере теплоснабжения на территории городского поселения Мариинское на 2018-2021 годы</t>
  </si>
  <si>
    <t>ООО "Теплосервис"</t>
  </si>
  <si>
    <t>4213009742</t>
  </si>
  <si>
    <t>О внесении изменений в постановление региональной энергетической комиссии Кемеровоской области от 28.12.2017 № 769 "Об утверждении инвестиционной программы ООО "Теплосервис" (Мариинское городское поселение), в сфере теплоснабжения на 2018-2021 годы"</t>
  </si>
  <si>
    <t>479</t>
  </si>
  <si>
    <t>27.11.2019</t>
  </si>
  <si>
    <t>https://portal.eias.ru/Portal/DownloadPage.aspx?type=12&amp;guid=a25b5f51-f4a5-4592-abd6-631cab39708b</t>
  </si>
  <si>
    <t>652156 Кемеровская обл г. Мариинск ул. Трудовая, 2</t>
  </si>
  <si>
    <t>Серых Елена Николаевна</t>
  </si>
  <si>
    <t>Старший инженер ПТО</t>
  </si>
  <si>
    <t>8(384 43) 5-74-31</t>
  </si>
  <si>
    <t>teploservismar@yandex.ru</t>
  </si>
  <si>
    <t>30797833</t>
  </si>
  <si>
    <t>63353818</t>
  </si>
  <si>
    <t>Инвестиционная программа ООО "Энергоресурс" в сфере теплоснабжения на 2017-2021 годы</t>
  </si>
  <si>
    <t>27.04.2017</t>
  </si>
  <si>
    <t>О внесении изменений в постановление региональной энергетической комиссии Кемеровской области от 27.04.2017 № 49 «Об утверждении инвестиционной программы ООО «Энергоресурс» в сфере теплоснабжения на 2017-2021 годы»</t>
  </si>
  <si>
    <t>418</t>
  </si>
  <si>
    <t>29.11.2017</t>
  </si>
  <si>
    <t>https://portal.eias.ru/Portal/DownloadPage.aspx?type=12&amp;guid=671fac02-fdcc-4edb-bab8-a4f5bf11b082</t>
  </si>
  <si>
    <t>Зюрин Сергей Александрович</t>
  </si>
  <si>
    <t>63353830</t>
  </si>
  <si>
    <t>Инвестиционная программа ООО "Ясная поляна" в сфере теплоснабжения на территории Прокопьевского муниципального района на 2017-2021 годы</t>
  </si>
  <si>
    <t>ООО "Ясная поляна"</t>
  </si>
  <si>
    <t>4223118934</t>
  </si>
  <si>
    <t>2017-2021 годы»</t>
  </si>
  <si>
    <t>338</t>
  </si>
  <si>
    <t>https://portal.eias.ru/Portal/DownloadPage.aspx?type=12&amp;guid=396b0956-1ad7-4d02-8f05-6709e7cafe3d</t>
  </si>
  <si>
    <t>653250, Кемеровская область, Прокопьевский район, п. Трудармейский, ул. Линейная дом 116</t>
  </si>
  <si>
    <t>653002, Кемеровская область, г. Прокопьевск, ул. Грунтовая, 17</t>
  </si>
  <si>
    <t>Новикова Екатерина Евгеньевна</t>
  </si>
  <si>
    <t>Заместитель директора по экономике</t>
  </si>
  <si>
    <t>8(3846)611-963</t>
  </si>
  <si>
    <t>kat_nov_90@mail.ru</t>
  </si>
  <si>
    <t>31038861</t>
  </si>
  <si>
    <t>63353831</t>
  </si>
  <si>
    <t>Инвестиционная программа от 11.05.2017 ООО "Тепло-энергетические предприятия" в сфере теплоснабжения по модернизации и развитию единого комплекса объектов, на территории муниципального района Крапивинский на 2017-2026 годы</t>
  </si>
  <si>
    <t>11.05.2017</t>
  </si>
  <si>
    <t>ООО "Тепло-энергетические предприятия"</t>
  </si>
  <si>
    <t>4212427497</t>
  </si>
  <si>
    <t>Об утверждении инвестиционной программы ООО «Тепло-энергетические предприятия» (Крапивинский муниципальный район), в сфере теплоснабжения на 2017-2026 годы</t>
  </si>
  <si>
    <t>64</t>
  </si>
  <si>
    <t>https://portal.eias.ru/Portal/DownloadPage.aspx?type=12&amp;guid=b48a50e8-da3a-44ec-bce7-a6c3bd088e8b</t>
  </si>
  <si>
    <t>пгт. Зеленогорский, ул. Центральная, д 406, кор.2, пом.,1</t>
  </si>
  <si>
    <t>Лаврентьева Н.Э.</t>
  </si>
  <si>
    <t>(384 46)25660</t>
  </si>
  <si>
    <t>120971@rambler.ru</t>
  </si>
  <si>
    <t>26356937</t>
  </si>
  <si>
    <t>63353826</t>
  </si>
  <si>
    <t>Инвестиционная программа от 20.06.2019 ООО "УКиТС" в сфере теплоснабжения по модернизации имущественного комплекса, на территории городского поселения Гурьевского муниципального района/город Гурьевск, Гурьевский муниципальный район на 2019-2030 годы</t>
  </si>
  <si>
    <t>20.06.2019</t>
  </si>
  <si>
    <t>ООО "УКиТС"</t>
  </si>
  <si>
    <t>4204007393</t>
  </si>
  <si>
    <t>420401001</t>
  </si>
  <si>
    <t>Об утверждении инвестиционной программы ООО "Управление котельных и тепловых сетей" (г. Гурьевск), в сфере теплоснабжения на 2019-2030 годы</t>
  </si>
  <si>
    <t>168</t>
  </si>
  <si>
    <t>https://portal.eias.ru/Portal/DownloadPage.aspx?type=12&amp;guid=d0625e70-4b20-4f01-8a7c-504c8e0a307e</t>
  </si>
  <si>
    <t>652780, Кемеровская область, г. Гурьевск, ул. Партизанская,  19</t>
  </si>
  <si>
    <t>Федотова Вера Ивановна</t>
  </si>
  <si>
    <t>83846355540</t>
  </si>
  <si>
    <t>uktsgur@rambler.ru</t>
  </si>
  <si>
    <t>26356899</t>
  </si>
  <si>
    <t>63353827</t>
  </si>
  <si>
    <t>Инвестиционная программа от 27.06.2019 ООО "ЖКХ Тамбар" в сфере теплоснабжения по модернизации и реконструкции котельных, на территории муниципального района Тисульский на 2019-2028 годы</t>
  </si>
  <si>
    <t>27.06.2019</t>
  </si>
  <si>
    <t>ООО "ЖКХ Тамбар"</t>
  </si>
  <si>
    <t>4243006153</t>
  </si>
  <si>
    <t>424301001</t>
  </si>
  <si>
    <t>ООО «ЖКХ Тамбар» (с. Тамбар) в сфере теплоснабжения на 2019-2028 годы</t>
  </si>
  <si>
    <t>180</t>
  </si>
  <si>
    <t>https://portal.eias.ru/Portal/DownloadPage.aspx?type=12&amp;guid=0f8c464d-f79b-427d-bad8-4730c7b22c6a</t>
  </si>
  <si>
    <t>ул. Комсомольская, 13а</t>
  </si>
  <si>
    <t>Иванов Алексей Александрович</t>
  </si>
  <si>
    <t>Директор</t>
  </si>
  <si>
    <t>8 (38447) 5 - 14-39</t>
  </si>
  <si>
    <t>jkh_tambar@mail.ru</t>
  </si>
  <si>
    <t>26476793</t>
  </si>
  <si>
    <t>63353809</t>
  </si>
  <si>
    <t>Инвестиционная программа от 30.10.2018 АО "Кемеровская генерация" в сфере теплоснабжения по реконструкции и техническому перевооружению имущественного комплекса, на территории городского округа Кемерово на 2019-2023 годы</t>
  </si>
  <si>
    <t>АО "Кемеровская генерация"</t>
  </si>
  <si>
    <t>4205243192</t>
  </si>
  <si>
    <t>Кемеровская ГРЭС</t>
  </si>
  <si>
    <t>Об утверждении инвестиционной программы АО «Кемеровская генерация» в сфере теплоснабжения на 2019-2023 годы</t>
  </si>
  <si>
    <t>309</t>
  </si>
  <si>
    <t>30.10.2018</t>
  </si>
  <si>
    <t>https://portal.eias.ru/Portal/DownloadPage.aspx?type=12&amp;guid=924123e6-2b29-40ad-8341-9b00f7403ecf</t>
  </si>
  <si>
    <t>650000, г. Кемерово, пр-т Кузнецкий, д. 30</t>
  </si>
  <si>
    <t>Кузнецова О.А.</t>
  </si>
  <si>
    <t>Начальник отдела расчетов тарифов регулируемых видов деятельности</t>
  </si>
  <si>
    <t>27804990</t>
  </si>
  <si>
    <t>KuznetsovaOA@sibgenco.ru</t>
  </si>
  <si>
    <t>63353788</t>
  </si>
  <si>
    <t>Инвестиционная программа от 30.10.2018 АО "Ново-Кемеровская ТЭЦ" в сфере теплоснабжения по реконструкции и техническому перевооружению единого комплекса объектов, на территории городского округа Кемерово на 2019-2023 годы</t>
  </si>
  <si>
    <t>АО "Ново-Кемеровская ТЭЦ"</t>
  </si>
  <si>
    <t>4205243185</t>
  </si>
  <si>
    <t>Об утверждении инвестиционной программы АО «Ново-Кемеровская ТЭЦ» в сфере теплоснабжения на 2019-2023 годы</t>
  </si>
  <si>
    <t>312</t>
  </si>
  <si>
    <t>https://portal.eias.ru/Portal/DownloadPage.aspx?type=12&amp;guid=3e31444f-0f9d-441f-b686-4061535078d9</t>
  </si>
  <si>
    <t>27804896</t>
  </si>
  <si>
    <t>63353800</t>
  </si>
  <si>
    <t>Инвестиционная программа от 30.10.2020 ООО "ЭнергоТранзит" в сфере теплоснабжения по модернизации и реконструкции единого комплекса объектов, на территории городского округа Новокузнецк на 2021 год</t>
  </si>
  <si>
    <t>ООО "Энерготранзит"</t>
  </si>
  <si>
    <t>5406603432</t>
  </si>
  <si>
    <t>ООО «ЭнергоТранзит» в сфере теплоснабжения на 2021 год</t>
  </si>
  <si>
    <t>288</t>
  </si>
  <si>
    <t>https://portal.eias.ru/Portal/DownloadPage.aspx?type=12&amp;guid=0bc64d4e-4090-4d01-895a-a13377efad93</t>
  </si>
  <si>
    <t>30992391</t>
  </si>
  <si>
    <t>63353793</t>
  </si>
  <si>
    <t>Инвестиционная программа от 30.11.2018 ООО "Ижморская ТСК" в сфере теплоснабжения по модернизации и реконструкции имущественного комплекса на 2018-2027 годы</t>
  </si>
  <si>
    <t>ООО "Ижморская ТСК"</t>
  </si>
  <si>
    <t>4246021343</t>
  </si>
  <si>
    <t>Об утверждении инвестиционной программы в сфере теплоснабжения ООО "Ижморская ТСК" на 2018-2027 годы</t>
  </si>
  <si>
    <t>30.11.2018</t>
  </si>
  <si>
    <t>https://portal.eias.ru/Portal/DownloadPage.aspx?type=12&amp;guid=e1d518a2-a70b-4de3-96a6-0b83562790d7</t>
  </si>
  <si>
    <t>652150, Кемеровская обл, пгт. Ижморский, ул. Гагарина, 15, офис 1</t>
  </si>
  <si>
    <t>Юршина Ольга Николаевна</t>
  </si>
  <si>
    <t>89235184224</t>
  </si>
  <si>
    <t>itsk2017@mail.ru</t>
  </si>
  <si>
    <t>30950350</t>
  </si>
  <si>
    <t>63353786</t>
  </si>
  <si>
    <t>https://portal.eias.ru/Portal/DownloadPage.aspx?type=12&amp;guid=388f764f-7f3a-407b-afd5-662f58e85949</t>
  </si>
  <si>
    <t>повышение надёжности и энергетической эффективности</t>
  </si>
  <si>
    <t>Строительство, реконструкция или модернизация объектов теплоснабжения в целях подключения потребителей с указанием объектов теплоснабжения, строительство которых финансируется за счет платы за подключение</t>
  </si>
  <si>
    <t>строительство новых тепловых сетей в целях подключения потребителей</t>
  </si>
  <si>
    <t>Строительство тепловой сети ТК-13-граница земельного участка Ташкентская, 1-Г, проектирование и СМР</t>
  </si>
  <si>
    <t>город Новокузнецк</t>
  </si>
  <si>
    <t>32731000</t>
  </si>
  <si>
    <t>Строительство тепловой сети ТК-6-граница земельного участка Ташкентская 9б, проектирование и СМР</t>
  </si>
  <si>
    <t>Строительство тепловой сети ТК-18-граница земельного участка гаража, Разведчиков 19, проектирование и СМР</t>
  </si>
  <si>
    <t>Строительство тепловой сети УТ-1-граница земельного участка нежилого здания ул. Дорстроевская 1Б, проектирование и СМР</t>
  </si>
  <si>
    <t>увеличение пропускной способности существующих тепловых сетей в целях подключения потребителей</t>
  </si>
  <si>
    <t>Реконструкция тепловой сети стена котельной-стена школы МБОУ «СОШ № 37» ул. Варшавская, 2, проектирование и СМР</t>
  </si>
  <si>
    <t>Строительство новых объектов теплоснабжения, не связанных с подключением (технологическим присоединением) новых потребителей, в том числе строительство новых тепловых сетей</t>
  </si>
  <si>
    <t>Строительство тепловой сети для переключения потребителей котельной школы № 16 с переносом нагрузки на котельную Абагур Лесной № 1. ТК-5 - Громовой, 61, проектирование и СМР</t>
  </si>
  <si>
    <t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</si>
  <si>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>реконструкция или модернизация существующих тепловых сетей</t>
  </si>
  <si>
    <t>Реконструкция с увеличением диаметра ТК-4 Земнухова - ТК-4/1 - УТ-1 Громовой, проектирование и СМР</t>
  </si>
  <si>
    <t>Реконструкция с увеличением диаметра Котельная АРК (ул. Кавказская, 26) - ЦТП Абашево (пер. Шорский, 45), проектирование</t>
  </si>
  <si>
    <t>Реконструкция с увеличением диаметра ЗРК (ул. Пархоменко, 110) - врезка 1 - врезка 3 - ТК- 4 Дузенко, проектирование и СМР</t>
  </si>
  <si>
    <t>Реконструкция с увеличением диаметра Точка смены диаметра - ТК-97 - ТК-98 Радищева, проектирование</t>
  </si>
  <si>
    <t>Реконструкция с увеличением диаметра КСЗ-1 п. Притомский - ТК-2 - т. А (опуск под землю) - ТК-4 - ТК-5 Капитальная, проектирование и СМР</t>
  </si>
  <si>
    <t>реконструкция или модернизация существующих объектов теплоснабжения за исключением тепловых сетей</t>
  </si>
  <si>
    <t>Замена БАГВ №2 (V-1000м3) на ЦТП Абашево (пер. Шорский, 45), проектирование и СМР</t>
  </si>
  <si>
    <t>Монтаж дополнительного котла и реконструкция схемы отпуска тепловой энергии в котельной № 32 для покрытия перспективных нагрузок, проектирование и СМР</t>
  </si>
  <si>
    <t>Демонтаж котлов №1, 2, 4 (ДКВР 6,5/13 в водогрейном режиме без газоочистного оборудования) и монтаж котлоячейки №2 (КВ-Р 7,56-115) с реконструкцией схемы трубопроводов котельной поселка Листвяги, проектирование и СМР</t>
  </si>
  <si>
    <t>Мероприятия, направленные на повышение экологической эффективности</t>
  </si>
  <si>
    <t>Реконструкция водоподготовительной установки с целью снижения содержания кислорода в подпиточной воде в котельной № 32, проектирование и СМР</t>
  </si>
  <si>
    <t>Замена котлоячейки № 5 Зыряновской котельной на котел КВ-р 11,63-115 , проектирование и СМР</t>
  </si>
  <si>
    <t>Реконструкция АСУ ТП котлоагрегатов № 1, 3, 4,6 Зыряновской котельной, проектирование и СМР</t>
  </si>
  <si>
    <t>Реконструкция топочных устройств котлов № 1, 6 (тип КВ-ТС 20) Зыряновской котельной, проектирование и СМР</t>
  </si>
  <si>
    <t>Реконструкция топочного устройства котла 1, (тип КВ-ТС 20) Абашевской районной котельной. Проектирование и СМР</t>
  </si>
  <si>
    <t>Оптимизация ведения учета объема подпитки тепловой сети и объема потребления воды на собственные нужды котельных БЦК, ЗРК, пос. Притомский, КЦК</t>
  </si>
  <si>
    <t>Монтаж водопровода питьевой воды на котельную пос. Листвяги.</t>
  </si>
  <si>
    <t>Установка частотных преобразователей на электродвигатели дымососов Абашевской районной котельной</t>
  </si>
  <si>
    <t>Строительство ттепловой сети для переключения потребителей котельной Садопарковой с переносом нагрузки на котельную №32.Котельная №32-ТК-4(Садопарковая,39),СМР</t>
  </si>
  <si>
    <t>Реконструкция топочного устройства котла 3, (тип КВ-ТС 20) Абашевской районной котельной. Проектирование</t>
  </si>
  <si>
    <t>Реконструкция водоподготовительной установки котельной поселка Притомсктй</t>
  </si>
  <si>
    <t>Модернизация узлов учета тепловой энергии малых котельных (р. Абагуровский 2, Таргай, РТРС, Полосухино, №6, Абагур Лесной 1)</t>
  </si>
  <si>
    <t>Модернизация узлов учета тепловой энергии котельной п. Притомский</t>
  </si>
  <si>
    <t>Реконструкция РУ-6кВ Абашевской районной котельной с установкой АВР</t>
  </si>
  <si>
    <t>Монтаж защиты электроприводов на базе РКЗМ-Д не оборудованных частотными приводами в Абашевской районной котельной</t>
  </si>
  <si>
    <t>Разработка проекта рекультивации нарушенных земель с учетом разработки технологии перевода золошлаков в продукт</t>
  </si>
  <si>
    <t>Монтаж конвейерных весов в котельной п. Притомский</t>
  </si>
  <si>
    <t>Устройство технического водоснабжения котельной пос. Листвяги</t>
  </si>
  <si>
    <t>Приобретение оборудования для контроля и настройки режимов работы котлоагрегатов</t>
  </si>
  <si>
    <t>Реконструкция топочных устройств котлов 1, 2, (тип КВ-ТС 20) Абашевской районной котельной.</t>
  </si>
  <si>
    <t>Котельная №1 Разъезд Абагуровский</t>
  </si>
  <si>
    <t>ТИ с сетями</t>
  </si>
  <si>
    <t>г Новокузнецк</t>
  </si>
  <si>
    <t>32731000001</t>
  </si>
  <si>
    <t>Кондомская</t>
  </si>
  <si>
    <t>10</t>
  </si>
  <si>
    <t>Байдаевская районная котельная</t>
  </si>
  <si>
    <t>Слесарная</t>
  </si>
  <si>
    <t>12</t>
  </si>
  <si>
    <t>Котельная поселка Притомский</t>
  </si>
  <si>
    <t>шоссе Притомское</t>
  </si>
  <si>
    <t>26</t>
  </si>
  <si>
    <t>Куйбышевская центральная котельная</t>
  </si>
  <si>
    <t>Стволовая</t>
  </si>
  <si>
    <t>9</t>
  </si>
  <si>
    <t>Котельная №1 поселка Абагур Лесной</t>
  </si>
  <si>
    <t>Земнухова</t>
  </si>
  <si>
    <t>43</t>
  </si>
  <si>
    <t>Абашевская районная котельная</t>
  </si>
  <si>
    <t>Кавказская</t>
  </si>
  <si>
    <t>Зыряновская районная котельная</t>
  </si>
  <si>
    <t>Пархоменко</t>
  </si>
  <si>
    <t>110</t>
  </si>
  <si>
    <t>Котельная №32</t>
  </si>
  <si>
    <t>Садопарковая</t>
  </si>
  <si>
    <t>32</t>
  </si>
  <si>
    <t>Котельная поселка Листвяги</t>
  </si>
  <si>
    <t>Суданская</t>
  </si>
  <si>
    <t>52</t>
  </si>
  <si>
    <t>без привязки к объекту</t>
  </si>
  <si>
    <t>за счет платы за технологическое присоединение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</si>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</sst>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_-* #,##0.00[$€-1]_-;\-* #,##0.00[$€-1]_-;_-* &quot;-&quot;??[$€-1]_-"/>
    <numFmt numFmtId="166" formatCode="#,##0.0"/>
    <numFmt numFmtId="167" formatCode="#,##0.000"/>
    <numFmt numFmtId="168" formatCode="#,##0.0000"/>
  </numFmts>
  <fonts count="82"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Tahoma"/>
      <family val="2"/>
      <charset val="204"/>
    </font>
    <font>
      <u/>
      <sz val="20"/>
      <color indexed="56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9"/>
      <color indexed="60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indexed="62"/>
      <name val="Tahoma"/>
      <family val="2"/>
      <charset val="204"/>
    </font>
    <font>
      <sz val="11"/>
      <color indexed="22"/>
      <name val="Wingdings 2"/>
      <family val="1"/>
      <charset val="2"/>
    </font>
    <font>
      <b/>
      <sz val="9"/>
      <color indexed="8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3"/>
      <name val="Tahoma"/>
      <family val="2"/>
      <charset val="204"/>
    </font>
    <font>
      <sz val="11"/>
      <color indexed="63"/>
      <name val="Wingdings 2"/>
      <family val="1"/>
      <charset val="2"/>
    </font>
    <font>
      <b/>
      <sz val="10"/>
      <color indexed="63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Wingdings 2"/>
      <family val="1"/>
      <charset val="2"/>
    </font>
    <font>
      <vertAlign val="superscript"/>
      <sz val="9"/>
      <name val="Tahoma"/>
      <family val="2"/>
      <charset val="204"/>
    </font>
    <font>
      <sz val="10"/>
      <color indexed="63"/>
      <name val="Tahoma"/>
      <family val="2"/>
      <charset val="204"/>
    </font>
    <font>
      <sz val="9"/>
      <color indexed="22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theme="11"/>
      <name val="Tahoma"/>
      <family val="2"/>
      <charset val="204"/>
    </font>
    <font>
      <sz val="11"/>
      <color indexed="63"/>
      <name val="Calibri"/>
      <family val="2"/>
    </font>
    <font>
      <sz val="8"/>
      <color indexed="63"/>
      <name val="Tahoma"/>
      <family val="2"/>
      <charset val="204"/>
    </font>
    <font>
      <b/>
      <sz val="8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color rgb="FFC00000"/>
      <name val="Tahoma"/>
      <family val="2"/>
      <charset val="204"/>
    </font>
    <font>
      <vertAlign val="superscript"/>
      <sz val="9"/>
      <color indexed="63"/>
      <name val="Tahoma"/>
      <family val="2"/>
      <charset val="204"/>
    </font>
    <font>
      <sz val="10"/>
      <name val="Arial"/>
      <family val="2"/>
      <charset val="204"/>
    </font>
    <font>
      <sz val="8"/>
      <color theme="0"/>
      <name val="Tahoma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/>
      <top style="dotted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</borders>
  <cellStyleXfs count="105">
    <xf numFmtId="49" fontId="0" fillId="0" borderId="0" applyBorder="0">
      <alignment vertical="top"/>
    </xf>
    <xf numFmtId="0" fontId="4" fillId="0" borderId="0"/>
    <xf numFmtId="165" fontId="4" fillId="0" borderId="0"/>
    <xf numFmtId="0" fontId="35" fillId="0" borderId="0"/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0" fontId="20" fillId="0" borderId="1" applyNumberFormat="0" applyAlignment="0">
      <protection locked="0"/>
    </xf>
    <xf numFmtId="164" fontId="5" fillId="0" borderId="0" applyFont="0" applyFill="0" applyBorder="0" applyAlignment="0" applyProtection="0"/>
    <xf numFmtId="0" fontId="17" fillId="0" borderId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37" fillId="4" borderId="2" applyNumberFormat="0">
      <alignment horizontal="center" vertical="center"/>
    </xf>
    <xf numFmtId="0" fontId="15" fillId="5" borderId="1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2" fillId="0" borderId="0" applyBorder="0">
      <alignment horizontal="center" vertical="center" wrapText="1"/>
    </xf>
    <xf numFmtId="0" fontId="9" fillId="0" borderId="3" applyBorder="0">
      <alignment horizontal="center" vertical="center" wrapText="1"/>
    </xf>
    <xf numFmtId="4" fontId="7" fillId="2" borderId="4" applyBorder="0">
      <alignment horizontal="right"/>
    </xf>
    <xf numFmtId="49" fontId="7" fillId="0" borderId="0" applyBorder="0">
      <alignment vertical="top"/>
    </xf>
    <xf numFmtId="0" fontId="51" fillId="0" borderId="0"/>
    <xf numFmtId="0" fontId="38" fillId="6" borderId="0" applyNumberFormat="0" applyBorder="0" applyAlignment="0">
      <alignment horizontal="left" vertical="center"/>
    </xf>
    <xf numFmtId="49" fontId="40" fillId="7" borderId="0" applyBorder="0">
      <alignment vertical="top"/>
    </xf>
    <xf numFmtId="49" fontId="7" fillId="6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0" fontId="1" fillId="0" borderId="0"/>
    <xf numFmtId="0" fontId="3" fillId="0" borderId="0"/>
    <xf numFmtId="49" fontId="7" fillId="0" borderId="0" applyBorder="0">
      <alignment vertical="top"/>
    </xf>
    <xf numFmtId="0" fontId="3" fillId="0" borderId="0"/>
    <xf numFmtId="0" fontId="7" fillId="0" borderId="0">
      <alignment horizontal="left" vertical="center"/>
    </xf>
    <xf numFmtId="0" fontId="3" fillId="0" borderId="0"/>
    <xf numFmtId="0" fontId="3" fillId="0" borderId="0"/>
    <xf numFmtId="0" fontId="23" fillId="0" borderId="0"/>
    <xf numFmtId="0" fontId="2" fillId="0" borderId="0"/>
    <xf numFmtId="4" fontId="7" fillId="8" borderId="5" applyBorder="0">
      <alignment horizontal="right"/>
    </xf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2" fillId="16" borderId="0" applyNumberFormat="0" applyBorder="0" applyAlignment="0" applyProtection="0"/>
    <xf numFmtId="0" fontId="58" fillId="17" borderId="0" applyNumberFormat="0" applyBorder="0" applyAlignment="0" applyProtection="0"/>
    <xf numFmtId="0" fontId="50" fillId="15" borderId="0" applyNumberFormat="0" applyBorder="0" applyAlignment="0" applyProtection="0"/>
    <xf numFmtId="0" fontId="59" fillId="18" borderId="40" applyNumberFormat="0" applyAlignment="0" applyProtection="0"/>
    <xf numFmtId="0" fontId="60" fillId="18" borderId="41" applyNumberFormat="0" applyAlignment="0" applyProtection="0"/>
    <xf numFmtId="0" fontId="61" fillId="0" borderId="42" applyNumberFormat="0" applyFill="0" applyAlignment="0" applyProtection="0"/>
    <xf numFmtId="0" fontId="62" fillId="19" borderId="43" applyNumberFormat="0" applyAlignment="0" applyProtection="0"/>
    <xf numFmtId="0" fontId="63" fillId="0" borderId="0" applyNumberFormat="0" applyFill="0" applyBorder="0" applyAlignment="0" applyProtection="0"/>
    <xf numFmtId="0" fontId="7" fillId="20" borderId="44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45" applyNumberFormat="0" applyFill="0" applyAlignment="0" applyProtection="0"/>
    <xf numFmtId="0" fontId="66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66" fillId="44" borderId="0" applyNumberFormat="0" applyBorder="0" applyAlignment="0" applyProtection="0"/>
    <xf numFmtId="49" fontId="7" fillId="0" borderId="0" applyBorder="0">
      <alignment vertical="top"/>
    </xf>
    <xf numFmtId="166" fontId="7" fillId="2" borderId="0">
      <protection locked="0"/>
    </xf>
    <xf numFmtId="167" fontId="7" fillId="2" borderId="0">
      <protection locked="0"/>
    </xf>
    <xf numFmtId="168" fontId="7" fillId="2" borderId="0">
      <protection locked="0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49" fontId="73" fillId="0" borderId="0" applyNumberFormat="0" applyFill="0" applyBorder="0" applyAlignment="0" applyProtection="0">
      <alignment vertical="top"/>
    </xf>
    <xf numFmtId="0" fontId="74" fillId="0" borderId="0"/>
    <xf numFmtId="0" fontId="1" fillId="0" borderId="0"/>
    <xf numFmtId="0" fontId="80" fillId="0" borderId="0"/>
  </cellStyleXfs>
  <cellXfs count="437">
    <xf numFmtId="49" fontId="0" fillId="0" borderId="0" xfId="0">
      <alignment vertical="top"/>
    </xf>
    <xf numFmtId="49" fontId="7" fillId="0" borderId="0" xfId="0" applyFont="1" applyProtection="1">
      <alignment vertical="top"/>
    </xf>
    <xf numFmtId="49" fontId="0" fillId="0" borderId="0" xfId="0" applyProtection="1">
      <alignment vertical="top"/>
    </xf>
    <xf numFmtId="49" fontId="0" fillId="0" borderId="0" xfId="0" applyNumberFormat="1" applyProtection="1">
      <alignment vertical="top"/>
    </xf>
    <xf numFmtId="49" fontId="14" fillId="0" borderId="0" xfId="0" applyNumberFormat="1" applyFont="1" applyProtection="1">
      <alignment vertical="top"/>
    </xf>
    <xf numFmtId="49" fontId="7" fillId="0" borderId="0" xfId="0" applyNumberFormat="1" applyFont="1" applyAlignment="1" applyProtection="1">
      <alignment vertical="top" wrapText="1"/>
    </xf>
    <xf numFmtId="49" fontId="7" fillId="0" borderId="0" xfId="0" applyNumberFormat="1" applyFont="1" applyAlignment="1" applyProtection="1">
      <alignment vertical="center" wrapText="1"/>
    </xf>
    <xf numFmtId="49" fontId="7" fillId="0" borderId="0" xfId="43" applyFont="1" applyAlignment="1" applyProtection="1">
      <alignment vertical="center" wrapText="1"/>
    </xf>
    <xf numFmtId="49" fontId="12" fillId="0" borderId="0" xfId="43" applyFont="1" applyAlignment="1" applyProtection="1">
      <alignment vertical="center"/>
    </xf>
    <xf numFmtId="0" fontId="12" fillId="0" borderId="0" xfId="42" applyFont="1" applyAlignment="1" applyProtection="1">
      <alignment horizontal="center" vertical="center" wrapText="1"/>
    </xf>
    <xf numFmtId="0" fontId="7" fillId="0" borderId="0" xfId="42" applyFont="1" applyAlignment="1" applyProtection="1">
      <alignment vertical="center" wrapText="1"/>
    </xf>
    <xf numFmtId="0" fontId="7" fillId="0" borderId="0" xfId="42" applyFont="1" applyAlignment="1" applyProtection="1">
      <alignment horizontal="left" vertical="center" wrapText="1"/>
    </xf>
    <xf numFmtId="0" fontId="7" fillId="0" borderId="0" xfId="42" applyFont="1" applyProtection="1"/>
    <xf numFmtId="0" fontId="7" fillId="7" borderId="0" xfId="42" applyFont="1" applyFill="1" applyBorder="1" applyProtection="1"/>
    <xf numFmtId="0" fontId="7" fillId="0" borderId="0" xfId="42" applyFont="1"/>
    <xf numFmtId="0" fontId="28" fillId="0" borderId="0" xfId="42" applyFont="1"/>
    <xf numFmtId="49" fontId="7" fillId="0" borderId="0" xfId="40" applyFont="1" applyProtection="1">
      <alignment vertical="top"/>
    </xf>
    <xf numFmtId="49" fontId="7" fillId="0" borderId="0" xfId="40" applyProtection="1">
      <alignment vertical="top"/>
    </xf>
    <xf numFmtId="0" fontId="12" fillId="0" borderId="0" xfId="45" applyNumberFormat="1" applyFont="1" applyFill="1" applyAlignment="1" applyProtection="1">
      <alignment vertical="center" wrapText="1"/>
    </xf>
    <xf numFmtId="0" fontId="12" fillId="0" borderId="0" xfId="45" applyFont="1" applyFill="1" applyAlignment="1" applyProtection="1">
      <alignment horizontal="left" vertical="center" wrapText="1"/>
    </xf>
    <xf numFmtId="0" fontId="12" fillId="0" borderId="0" xfId="45" applyFont="1" applyAlignment="1" applyProtection="1">
      <alignment vertical="center" wrapText="1"/>
    </xf>
    <xf numFmtId="0" fontId="12" fillId="0" borderId="0" xfId="45" applyFont="1" applyAlignment="1" applyProtection="1">
      <alignment horizontal="center" vertical="center" wrapText="1"/>
    </xf>
    <xf numFmtId="0" fontId="12" fillId="0" borderId="0" xfId="45" applyFont="1" applyFill="1" applyAlignment="1" applyProtection="1">
      <alignment vertical="center" wrapText="1"/>
    </xf>
    <xf numFmtId="0" fontId="24" fillId="0" borderId="0" xfId="45" applyFont="1" applyAlignment="1" applyProtection="1">
      <alignment vertical="center" wrapText="1"/>
    </xf>
    <xf numFmtId="0" fontId="7" fillId="7" borderId="0" xfId="45" applyFont="1" applyFill="1" applyBorder="1" applyAlignment="1" applyProtection="1">
      <alignment vertical="center" wrapText="1"/>
    </xf>
    <xf numFmtId="0" fontId="7" fillId="0" borderId="0" xfId="45" applyFont="1" applyBorder="1" applyAlignment="1" applyProtection="1">
      <alignment vertical="center" wrapText="1"/>
    </xf>
    <xf numFmtId="0" fontId="7" fillId="0" borderId="0" xfId="45" applyFont="1" applyAlignment="1" applyProtection="1">
      <alignment horizontal="center" vertical="center" wrapText="1"/>
    </xf>
    <xf numFmtId="0" fontId="7" fillId="0" borderId="0" xfId="45" applyFont="1" applyAlignment="1" applyProtection="1">
      <alignment vertical="center" wrapText="1"/>
    </xf>
    <xf numFmtId="0" fontId="29" fillId="7" borderId="0" xfId="45" applyFont="1" applyFill="1" applyBorder="1" applyAlignment="1" applyProtection="1">
      <alignment vertical="center" wrapText="1"/>
    </xf>
    <xf numFmtId="0" fontId="9" fillId="7" borderId="0" xfId="45" applyFont="1" applyFill="1" applyBorder="1" applyAlignment="1" applyProtection="1">
      <alignment vertical="center" wrapText="1"/>
    </xf>
    <xf numFmtId="0" fontId="7" fillId="7" borderId="0" xfId="45" applyFont="1" applyFill="1" applyBorder="1" applyAlignment="1" applyProtection="1">
      <alignment horizontal="right" vertical="center" wrapText="1" indent="1"/>
    </xf>
    <xf numFmtId="14" fontId="12" fillId="7" borderId="0" xfId="45" applyNumberFormat="1" applyFont="1" applyFill="1" applyBorder="1" applyAlignment="1" applyProtection="1">
      <alignment horizontal="center" vertical="center" wrapText="1"/>
    </xf>
    <xf numFmtId="0" fontId="12" fillId="7" borderId="0" xfId="45" applyNumberFormat="1" applyFont="1" applyFill="1" applyBorder="1" applyAlignment="1" applyProtection="1">
      <alignment horizontal="center" vertical="center" wrapText="1"/>
    </xf>
    <xf numFmtId="0" fontId="7" fillId="7" borderId="0" xfId="45" applyFont="1" applyFill="1" applyBorder="1" applyAlignment="1" applyProtection="1">
      <alignment horizontal="center" vertical="center" wrapText="1"/>
    </xf>
    <xf numFmtId="14" fontId="7" fillId="7" borderId="0" xfId="45" applyNumberFormat="1" applyFont="1" applyFill="1" applyBorder="1" applyAlignment="1" applyProtection="1">
      <alignment horizontal="center" vertical="center" wrapText="1"/>
    </xf>
    <xf numFmtId="0" fontId="24" fillId="0" borderId="0" xfId="45" applyFont="1" applyAlignment="1" applyProtection="1">
      <alignment horizontal="center" vertical="center" wrapText="1"/>
    </xf>
    <xf numFmtId="0" fontId="31" fillId="7" borderId="0" xfId="45" applyNumberFormat="1" applyFont="1" applyFill="1" applyBorder="1" applyAlignment="1" applyProtection="1">
      <alignment horizontal="center" vertical="center" wrapText="1"/>
    </xf>
    <xf numFmtId="0" fontId="7" fillId="7" borderId="0" xfId="45" applyNumberFormat="1" applyFont="1" applyFill="1" applyBorder="1" applyAlignment="1" applyProtection="1">
      <alignment horizontal="right" vertical="center" wrapText="1" indent="1"/>
    </xf>
    <xf numFmtId="49" fontId="7" fillId="7" borderId="0" xfId="45" applyNumberFormat="1" applyFont="1" applyFill="1" applyBorder="1" applyAlignment="1" applyProtection="1">
      <alignment horizontal="right" vertical="center" wrapText="1" indent="1"/>
    </xf>
    <xf numFmtId="0" fontId="12" fillId="0" borderId="0" xfId="45" applyFont="1" applyFill="1" applyBorder="1" applyAlignment="1" applyProtection="1">
      <alignment vertical="center" wrapText="1"/>
    </xf>
    <xf numFmtId="49" fontId="12" fillId="0" borderId="0" xfId="45" applyNumberFormat="1" applyFont="1" applyFill="1" applyBorder="1" applyAlignment="1" applyProtection="1">
      <alignment horizontal="left" vertical="center" wrapText="1"/>
    </xf>
    <xf numFmtId="49" fontId="29" fillId="7" borderId="0" xfId="45" applyNumberFormat="1" applyFont="1" applyFill="1" applyBorder="1" applyAlignment="1" applyProtection="1">
      <alignment horizontal="center" vertical="center" wrapText="1"/>
    </xf>
    <xf numFmtId="49" fontId="9" fillId="8" borderId="4" xfId="0" applyNumberFormat="1" applyFont="1" applyFill="1" applyBorder="1" applyAlignment="1" applyProtection="1">
      <alignment horizontal="center" vertical="center" wrapText="1"/>
    </xf>
    <xf numFmtId="49" fontId="0" fillId="9" borderId="0" xfId="0" applyFill="1" applyProtection="1">
      <alignment vertical="top"/>
    </xf>
    <xf numFmtId="0" fontId="7" fillId="0" borderId="0" xfId="47" applyFont="1" applyFill="1" applyAlignment="1" applyProtection="1">
      <alignment vertical="center" wrapText="1"/>
    </xf>
    <xf numFmtId="0" fontId="7" fillId="7" borderId="0" xfId="47" applyFont="1" applyFill="1" applyBorder="1" applyAlignment="1" applyProtection="1">
      <alignment vertical="center" wrapText="1"/>
    </xf>
    <xf numFmtId="0" fontId="7" fillId="7" borderId="0" xfId="47" applyFont="1" applyFill="1" applyBorder="1" applyAlignment="1" applyProtection="1">
      <alignment horizontal="right" vertical="center" wrapText="1"/>
    </xf>
    <xf numFmtId="0" fontId="7" fillId="0" borderId="0" xfId="47" applyFont="1" applyFill="1" applyBorder="1" applyAlignment="1" applyProtection="1">
      <alignment vertical="center" wrapText="1"/>
    </xf>
    <xf numFmtId="0" fontId="21" fillId="9" borderId="0" xfId="47" applyFont="1" applyFill="1" applyAlignment="1" applyProtection="1">
      <alignment vertical="center" wrapText="1"/>
    </xf>
    <xf numFmtId="0" fontId="20" fillId="0" borderId="0" xfId="31" applyFont="1" applyFill="1" applyBorder="1" applyAlignment="1" applyProtection="1">
      <alignment horizontal="center" vertical="center" wrapText="1"/>
    </xf>
    <xf numFmtId="0" fontId="21" fillId="0" borderId="0" xfId="31" applyFont="1" applyFill="1" applyBorder="1" applyAlignment="1" applyProtection="1">
      <alignment horizontal="center" vertical="center" wrapText="1"/>
    </xf>
    <xf numFmtId="0" fontId="7" fillId="10" borderId="6" xfId="31" applyFont="1" applyFill="1" applyBorder="1" applyAlignment="1" applyProtection="1">
      <alignment horizontal="left" vertical="center" indent="1"/>
    </xf>
    <xf numFmtId="0" fontId="7" fillId="10" borderId="7" xfId="31" applyFont="1" applyFill="1" applyBorder="1" applyAlignment="1" applyProtection="1">
      <alignment horizontal="left" vertical="center" wrapText="1" indent="1"/>
    </xf>
    <xf numFmtId="49" fontId="25" fillId="0" borderId="0" xfId="38" applyFont="1" applyFill="1" applyAlignment="1" applyProtection="1">
      <alignment wrapText="1"/>
    </xf>
    <xf numFmtId="49" fontId="25" fillId="0" borderId="0" xfId="38" applyFont="1" applyFill="1" applyAlignment="1" applyProtection="1">
      <alignment vertical="center" wrapText="1"/>
    </xf>
    <xf numFmtId="49" fontId="39" fillId="0" borderId="0" xfId="38" applyFont="1" applyFill="1" applyAlignment="1" applyProtection="1">
      <alignment wrapText="1"/>
    </xf>
    <xf numFmtId="0" fontId="21" fillId="0" borderId="0" xfId="38" applyNumberFormat="1" applyFont="1" applyFill="1" applyAlignment="1" applyProtection="1">
      <alignment horizontal="left" vertical="center" wrapText="1"/>
    </xf>
    <xf numFmtId="0" fontId="20" fillId="0" borderId="0" xfId="38" applyNumberFormat="1" applyFont="1" applyFill="1" applyAlignment="1" applyProtection="1">
      <alignment vertical="top"/>
    </xf>
    <xf numFmtId="49" fontId="26" fillId="0" borderId="0" xfId="38" applyFont="1" applyFill="1" applyBorder="1" applyAlignment="1" applyProtection="1">
      <alignment wrapText="1"/>
    </xf>
    <xf numFmtId="0" fontId="20" fillId="0" borderId="0" xfId="38" applyNumberFormat="1" applyFont="1" applyFill="1" applyAlignment="1" applyProtection="1">
      <alignment horizontal="left" vertical="top" wrapText="1"/>
    </xf>
    <xf numFmtId="49" fontId="7" fillId="0" borderId="0" xfId="38" applyFont="1" applyFill="1" applyAlignment="1" applyProtection="1">
      <alignment vertical="top" wrapText="1"/>
    </xf>
    <xf numFmtId="49" fontId="25" fillId="0" borderId="0" xfId="38" applyFont="1" applyFill="1" applyBorder="1" applyAlignment="1" applyProtection="1">
      <alignment wrapText="1"/>
    </xf>
    <xf numFmtId="49" fontId="16" fillId="0" borderId="8" xfId="38" applyFont="1" applyFill="1" applyBorder="1" applyAlignment="1" applyProtection="1">
      <alignment wrapText="1"/>
    </xf>
    <xf numFmtId="49" fontId="16" fillId="0" borderId="9" xfId="38" applyFont="1" applyFill="1" applyBorder="1" applyAlignment="1" applyProtection="1">
      <alignment wrapText="1"/>
    </xf>
    <xf numFmtId="49" fontId="16" fillId="0" borderId="0" xfId="38" applyFont="1" applyFill="1" applyBorder="1" applyAlignment="1" applyProtection="1">
      <alignment wrapText="1"/>
    </xf>
    <xf numFmtId="49" fontId="27" fillId="0" borderId="9" xfId="38" applyFont="1" applyFill="1" applyBorder="1" applyAlignment="1" applyProtection="1">
      <alignment vertical="center" wrapText="1"/>
    </xf>
    <xf numFmtId="49" fontId="25" fillId="0" borderId="8" xfId="38" applyFont="1" applyFill="1" applyBorder="1" applyAlignment="1" applyProtection="1">
      <alignment wrapText="1"/>
    </xf>
    <xf numFmtId="49" fontId="22" fillId="0" borderId="9" xfId="38" applyFont="1" applyFill="1" applyBorder="1" applyAlignment="1" applyProtection="1">
      <alignment horizontal="left" vertical="center" wrapText="1"/>
    </xf>
    <xf numFmtId="49" fontId="27" fillId="0" borderId="9" xfId="38" applyFont="1" applyFill="1" applyBorder="1" applyAlignment="1" applyProtection="1">
      <alignment horizontal="center" vertical="center" wrapText="1"/>
    </xf>
    <xf numFmtId="49" fontId="22" fillId="0" borderId="8" xfId="38" applyFont="1" applyFill="1" applyBorder="1" applyAlignment="1" applyProtection="1">
      <alignment horizontal="left" vertical="center" wrapText="1"/>
    </xf>
    <xf numFmtId="49" fontId="22" fillId="0" borderId="0" xfId="38" applyFont="1" applyFill="1" applyBorder="1" applyAlignment="1" applyProtection="1">
      <alignment horizontal="left" vertical="center" wrapText="1"/>
    </xf>
    <xf numFmtId="49" fontId="40" fillId="2" borderId="10" xfId="36" applyNumberFormat="1" applyFont="1" applyFill="1" applyBorder="1" applyAlignment="1" applyProtection="1">
      <alignment horizontal="center" vertical="center" wrapText="1"/>
    </xf>
    <xf numFmtId="49" fontId="16" fillId="7" borderId="0" xfId="38" applyFont="1" applyFill="1" applyBorder="1" applyAlignment="1">
      <alignment wrapText="1"/>
    </xf>
    <xf numFmtId="49" fontId="40" fillId="11" borderId="10" xfId="36" applyNumberFormat="1" applyFont="1" applyFill="1" applyBorder="1" applyAlignment="1" applyProtection="1">
      <alignment horizontal="center" vertical="center" wrapText="1"/>
    </xf>
    <xf numFmtId="49" fontId="40" fillId="8" borderId="10" xfId="36" applyNumberFormat="1" applyFont="1" applyFill="1" applyBorder="1" applyAlignment="1" applyProtection="1">
      <alignment horizontal="center" vertical="center" wrapText="1"/>
    </xf>
    <xf numFmtId="49" fontId="40" fillId="12" borderId="10" xfId="36" applyNumberFormat="1" applyFont="1" applyFill="1" applyBorder="1" applyAlignment="1" applyProtection="1">
      <alignment horizontal="center" vertical="center" wrapText="1"/>
    </xf>
    <xf numFmtId="0" fontId="20" fillId="0" borderId="0" xfId="20" applyFont="1" applyFill="1" applyBorder="1" applyAlignment="1" applyProtection="1">
      <alignment horizontal="left" vertical="top" wrapText="1"/>
    </xf>
    <xf numFmtId="0" fontId="20" fillId="0" borderId="0" xfId="20" applyFont="1" applyFill="1" applyBorder="1" applyAlignment="1" applyProtection="1">
      <alignment horizontal="right" vertical="top" wrapText="1"/>
    </xf>
    <xf numFmtId="49" fontId="16" fillId="0" borderId="0" xfId="38" applyFont="1" applyFill="1" applyBorder="1" applyAlignment="1" applyProtection="1">
      <alignment vertical="top" wrapText="1"/>
    </xf>
    <xf numFmtId="0" fontId="40" fillId="0" borderId="0" xfId="38" applyNumberFormat="1" applyFont="1" applyFill="1" applyBorder="1" applyAlignment="1" applyProtection="1">
      <alignment vertical="center" wrapText="1"/>
    </xf>
    <xf numFmtId="0" fontId="40" fillId="0" borderId="0" xfId="38" applyNumberFormat="1" applyFont="1" applyFill="1" applyBorder="1" applyAlignment="1" applyProtection="1">
      <alignment vertical="top" wrapText="1"/>
    </xf>
    <xf numFmtId="0" fontId="20" fillId="0" borderId="0" xfId="20" applyFont="1" applyFill="1" applyBorder="1" applyAlignment="1" applyProtection="1">
      <alignment horizontal="left" vertical="center" wrapText="1"/>
    </xf>
    <xf numFmtId="49" fontId="13" fillId="0" borderId="0" xfId="29" applyNumberFormat="1" applyFont="1" applyFill="1" applyBorder="1" applyAlignment="1" applyProtection="1">
      <alignment wrapText="1"/>
    </xf>
    <xf numFmtId="49" fontId="13" fillId="0" borderId="0" xfId="29" applyNumberFormat="1" applyFont="1" applyFill="1" applyBorder="1" applyAlignment="1" applyProtection="1">
      <alignment horizontal="left" wrapText="1"/>
    </xf>
    <xf numFmtId="49" fontId="16" fillId="0" borderId="0" xfId="38" applyFont="1" applyFill="1" applyBorder="1" applyAlignment="1" applyProtection="1">
      <alignment horizontal="right" wrapText="1"/>
    </xf>
    <xf numFmtId="49" fontId="25" fillId="0" borderId="11" xfId="38" applyFont="1" applyFill="1" applyBorder="1" applyAlignment="1" applyProtection="1">
      <alignment wrapText="1"/>
    </xf>
    <xf numFmtId="49" fontId="22" fillId="0" borderId="12" xfId="38" applyFont="1" applyFill="1" applyBorder="1" applyAlignment="1" applyProtection="1">
      <alignment horizontal="left" vertical="center" wrapText="1"/>
    </xf>
    <xf numFmtId="49" fontId="22" fillId="0" borderId="11" xfId="38" applyFont="1" applyFill="1" applyBorder="1" applyAlignment="1" applyProtection="1">
      <alignment horizontal="left" vertical="center" wrapText="1"/>
    </xf>
    <xf numFmtId="49" fontId="22" fillId="0" borderId="13" xfId="38" applyFont="1" applyFill="1" applyBorder="1" applyAlignment="1" applyProtection="1">
      <alignment horizontal="left" vertical="center" wrapText="1"/>
    </xf>
    <xf numFmtId="49" fontId="27" fillId="0" borderId="12" xfId="38" applyFont="1" applyFill="1" applyBorder="1" applyAlignment="1" applyProtection="1">
      <alignment vertical="center" wrapText="1"/>
    </xf>
    <xf numFmtId="49" fontId="7" fillId="0" borderId="0" xfId="39" applyNumberFormat="1" applyFont="1" applyProtection="1">
      <alignment vertical="top"/>
    </xf>
    <xf numFmtId="49" fontId="7" fillId="0" borderId="0" xfId="34" applyFont="1" applyProtection="1">
      <alignment vertical="top"/>
    </xf>
    <xf numFmtId="0" fontId="7" fillId="10" borderId="7" xfId="31" applyFont="1" applyFill="1" applyBorder="1" applyAlignment="1" applyProtection="1">
      <alignment horizontal="left" vertical="center" indent="1"/>
    </xf>
    <xf numFmtId="0" fontId="7" fillId="7" borderId="7" xfId="47" applyFont="1" applyFill="1" applyBorder="1" applyAlignment="1" applyProtection="1">
      <alignment vertical="center" wrapText="1"/>
    </xf>
    <xf numFmtId="0" fontId="7" fillId="0" borderId="14" xfId="47" applyFont="1" applyFill="1" applyBorder="1" applyAlignment="1" applyProtection="1">
      <alignment vertical="center" wrapText="1"/>
    </xf>
    <xf numFmtId="4" fontId="9" fillId="8" borderId="6" xfId="50" applyFont="1" applyBorder="1" applyAlignment="1" applyProtection="1">
      <alignment horizontal="right" vertical="center" wrapText="1"/>
    </xf>
    <xf numFmtId="4" fontId="9" fillId="8" borderId="6" xfId="33" applyFont="1" applyFill="1" applyBorder="1" applyAlignment="1" applyProtection="1">
      <alignment horizontal="right" vertical="center" wrapText="1"/>
    </xf>
    <xf numFmtId="4" fontId="7" fillId="8" borderId="6" xfId="50" applyNumberFormat="1" applyFont="1" applyFill="1" applyBorder="1" applyAlignment="1" applyProtection="1">
      <alignment horizontal="right" vertical="center" wrapText="1"/>
    </xf>
    <xf numFmtId="4" fontId="7" fillId="8" borderId="6" xfId="33" applyFont="1" applyFill="1" applyBorder="1" applyAlignment="1" applyProtection="1">
      <alignment horizontal="right" vertical="center" wrapText="1"/>
    </xf>
    <xf numFmtId="0" fontId="9" fillId="7" borderId="7" xfId="47" applyFont="1" applyFill="1" applyBorder="1" applyAlignment="1" applyProtection="1">
      <alignment horizontal="center" wrapText="1"/>
    </xf>
    <xf numFmtId="0" fontId="7" fillId="0" borderId="7" xfId="47" applyFont="1" applyFill="1" applyBorder="1" applyAlignment="1" applyProtection="1">
      <alignment vertical="center" wrapText="1"/>
    </xf>
    <xf numFmtId="0" fontId="7" fillId="7" borderId="6" xfId="47" applyFont="1" applyFill="1" applyBorder="1" applyAlignment="1" applyProtection="1">
      <alignment vertical="center" wrapText="1"/>
    </xf>
    <xf numFmtId="0" fontId="9" fillId="7" borderId="7" xfId="47" applyFont="1" applyFill="1" applyBorder="1" applyAlignment="1" applyProtection="1">
      <alignment horizontal="left"/>
    </xf>
    <xf numFmtId="4" fontId="7" fillId="0" borderId="7" xfId="33" applyFont="1" applyFill="1" applyBorder="1" applyAlignment="1" applyProtection="1">
      <alignment horizontal="right" vertical="center" wrapText="1"/>
    </xf>
    <xf numFmtId="0" fontId="7" fillId="0" borderId="7" xfId="44" applyFont="1" applyFill="1" applyBorder="1" applyAlignment="1" applyProtection="1">
      <alignment horizontal="left" vertical="center" wrapText="1" indent="1"/>
    </xf>
    <xf numFmtId="49" fontId="0" fillId="0" borderId="0" xfId="0" applyBorder="1">
      <alignment vertical="top"/>
    </xf>
    <xf numFmtId="0" fontId="7" fillId="0" borderId="14" xfId="42" applyFont="1" applyBorder="1" applyProtection="1"/>
    <xf numFmtId="49" fontId="7" fillId="0" borderId="0" xfId="34">
      <alignment vertical="top"/>
    </xf>
    <xf numFmtId="0" fontId="7" fillId="13" borderId="15" xfId="42" applyFont="1" applyFill="1" applyBorder="1" applyAlignment="1">
      <alignment horizontal="center" vertical="center"/>
    </xf>
    <xf numFmtId="49" fontId="0" fillId="0" borderId="0" xfId="0" applyFill="1" applyProtection="1">
      <alignment vertical="top"/>
    </xf>
    <xf numFmtId="49" fontId="0" fillId="0" borderId="0" xfId="0" applyNumberFormat="1" applyAlignment="1" applyProtection="1">
      <alignment vertical="top" wrapText="1"/>
    </xf>
    <xf numFmtId="0" fontId="7" fillId="7" borderId="7" xfId="45" applyNumberFormat="1" applyFont="1" applyFill="1" applyBorder="1" applyAlignment="1" applyProtection="1">
      <alignment horizontal="center" vertical="center" wrapText="1"/>
    </xf>
    <xf numFmtId="0" fontId="7" fillId="0" borderId="16" xfId="45" applyFont="1" applyBorder="1" applyAlignment="1" applyProtection="1">
      <alignment vertical="center" wrapText="1"/>
    </xf>
    <xf numFmtId="0" fontId="7" fillId="7" borderId="16" xfId="45" applyFont="1" applyFill="1" applyBorder="1" applyAlignment="1" applyProtection="1">
      <alignment horizontal="center" wrapText="1"/>
    </xf>
    <xf numFmtId="0" fontId="7" fillId="0" borderId="0" xfId="45" applyFont="1" applyBorder="1" applyAlignment="1" applyProtection="1">
      <alignment horizontal="right" vertical="center"/>
    </xf>
    <xf numFmtId="0" fontId="7" fillId="7" borderId="7" xfId="45" applyFont="1" applyFill="1" applyBorder="1" applyAlignment="1" applyProtection="1">
      <alignment horizontal="right" vertical="center" wrapText="1" indent="1"/>
    </xf>
    <xf numFmtId="0" fontId="30" fillId="7" borderId="7" xfId="45" applyFont="1" applyFill="1" applyBorder="1" applyAlignment="1" applyProtection="1">
      <alignment horizontal="center" vertical="center" wrapText="1"/>
    </xf>
    <xf numFmtId="0" fontId="9" fillId="7" borderId="14" xfId="45" applyFont="1" applyFill="1" applyBorder="1" applyAlignment="1" applyProtection="1">
      <alignment vertical="center" wrapText="1"/>
    </xf>
    <xf numFmtId="0" fontId="0" fillId="8" borderId="6" xfId="45" applyFont="1" applyFill="1" applyBorder="1" applyAlignment="1" applyProtection="1">
      <alignment horizontal="center" vertical="center"/>
    </xf>
    <xf numFmtId="0" fontId="7" fillId="7" borderId="14" xfId="45" applyFont="1" applyFill="1" applyBorder="1" applyAlignment="1" applyProtection="1">
      <alignment vertical="center" wrapText="1"/>
    </xf>
    <xf numFmtId="0" fontId="7" fillId="8" borderId="6" xfId="45" applyNumberFormat="1" applyFont="1" applyFill="1" applyBorder="1" applyAlignment="1" applyProtection="1">
      <alignment horizontal="center" vertical="center"/>
    </xf>
    <xf numFmtId="49" fontId="7" fillId="12" borderId="6" xfId="45" applyNumberFormat="1" applyFont="1" applyFill="1" applyBorder="1" applyAlignment="1" applyProtection="1">
      <alignment horizontal="center" vertical="center" wrapText="1"/>
      <protection locked="0"/>
    </xf>
    <xf numFmtId="14" fontId="7" fillId="7" borderId="14" xfId="45" applyNumberFormat="1" applyFont="1" applyFill="1" applyBorder="1" applyAlignment="1" applyProtection="1">
      <alignment horizontal="center" vertical="center" wrapText="1"/>
    </xf>
    <xf numFmtId="49" fontId="7" fillId="8" borderId="6" xfId="45" applyNumberFormat="1" applyFont="1" applyFill="1" applyBorder="1" applyAlignment="1" applyProtection="1">
      <alignment horizontal="center" vertical="center" wrapText="1"/>
    </xf>
    <xf numFmtId="0" fontId="7" fillId="0" borderId="7" xfId="47" applyNumberFormat="1" applyFont="1" applyFill="1" applyBorder="1" applyAlignment="1" applyProtection="1">
      <alignment horizontal="center" vertical="center" wrapText="1"/>
    </xf>
    <xf numFmtId="0" fontId="7" fillId="8" borderId="6" xfId="47" applyNumberFormat="1" applyFont="1" applyFill="1" applyBorder="1" applyAlignment="1" applyProtection="1">
      <alignment horizontal="center" vertical="center" wrapText="1"/>
    </xf>
    <xf numFmtId="0" fontId="7" fillId="7" borderId="14" xfId="45" applyFont="1" applyFill="1" applyBorder="1" applyAlignment="1" applyProtection="1">
      <alignment horizontal="center" vertical="center" wrapText="1"/>
    </xf>
    <xf numFmtId="0" fontId="7" fillId="7" borderId="7" xfId="45" applyFont="1" applyFill="1" applyBorder="1" applyAlignment="1" applyProtection="1">
      <alignment horizontal="center" wrapText="1"/>
    </xf>
    <xf numFmtId="0" fontId="0" fillId="7" borderId="0" xfId="45" applyFont="1" applyFill="1" applyBorder="1" applyAlignment="1" applyProtection="1">
      <alignment horizontal="right" vertical="center" wrapText="1" indent="1"/>
    </xf>
    <xf numFmtId="0" fontId="7" fillId="14" borderId="6" xfId="47" applyFont="1" applyFill="1" applyBorder="1" applyAlignment="1" applyProtection="1">
      <alignment vertical="center" wrapText="1"/>
    </xf>
    <xf numFmtId="49" fontId="33" fillId="14" borderId="7" xfId="0" applyFont="1" applyFill="1" applyBorder="1" applyAlignment="1" applyProtection="1">
      <alignment horizontal="center" vertical="top"/>
    </xf>
    <xf numFmtId="4" fontId="7" fillId="14" borderId="7" xfId="33" applyFont="1" applyFill="1" applyBorder="1" applyAlignment="1" applyProtection="1">
      <alignment horizontal="center" vertical="center" wrapText="1"/>
    </xf>
    <xf numFmtId="49" fontId="40" fillId="0" borderId="0" xfId="37" applyFill="1" applyProtection="1">
      <alignment vertical="top"/>
    </xf>
    <xf numFmtId="0" fontId="7" fillId="0" borderId="7" xfId="45" applyNumberFormat="1" applyFont="1" applyFill="1" applyBorder="1" applyAlignment="1" applyProtection="1">
      <alignment horizontal="center" vertical="center" wrapText="1"/>
    </xf>
    <xf numFmtId="4" fontId="7" fillId="0" borderId="14" xfId="33" applyFont="1" applyFill="1" applyBorder="1" applyAlignment="1" applyProtection="1">
      <alignment vertical="center" wrapText="1"/>
    </xf>
    <xf numFmtId="4" fontId="7" fillId="0" borderId="0" xfId="33" applyFont="1" applyFill="1" applyBorder="1" applyAlignment="1" applyProtection="1">
      <alignment vertical="center" wrapText="1"/>
    </xf>
    <xf numFmtId="4" fontId="7" fillId="0" borderId="14" xfId="33" applyFont="1" applyFill="1" applyBorder="1" applyAlignment="1" applyProtection="1">
      <alignment horizontal="center" vertical="center" wrapText="1"/>
    </xf>
    <xf numFmtId="4" fontId="9" fillId="0" borderId="0" xfId="33" applyFont="1" applyFill="1" applyBorder="1" applyAlignment="1" applyProtection="1">
      <alignment horizontal="center" vertical="center" wrapText="1"/>
    </xf>
    <xf numFmtId="0" fontId="0" fillId="14" borderId="17" xfId="47" applyFont="1" applyFill="1" applyBorder="1" applyAlignment="1" applyProtection="1">
      <alignment vertical="center" wrapText="1"/>
    </xf>
    <xf numFmtId="0" fontId="7" fillId="0" borderId="10" xfId="42" applyFont="1" applyFill="1" applyBorder="1" applyAlignment="1" applyProtection="1">
      <alignment horizontal="center" vertical="center" wrapText="1"/>
    </xf>
    <xf numFmtId="49" fontId="7" fillId="12" borderId="10" xfId="45" applyNumberFormat="1" applyFont="1" applyFill="1" applyBorder="1" applyAlignment="1" applyProtection="1">
      <alignment horizontal="center" vertical="center" wrapText="1"/>
      <protection locked="0"/>
    </xf>
    <xf numFmtId="49" fontId="7" fillId="2" borderId="17" xfId="42" applyNumberFormat="1" applyFont="1" applyFill="1" applyBorder="1" applyAlignment="1" applyProtection="1">
      <alignment horizontal="left" vertical="center" wrapText="1"/>
      <protection locked="0"/>
    </xf>
    <xf numFmtId="49" fontId="33" fillId="14" borderId="19" xfId="0" applyFont="1" applyFill="1" applyBorder="1" applyAlignment="1" applyProtection="1">
      <alignment horizontal="center" vertical="top" wrapText="1"/>
    </xf>
    <xf numFmtId="0" fontId="7" fillId="8" borderId="6" xfId="45" applyNumberFormat="1" applyFont="1" applyFill="1" applyBorder="1" applyAlignment="1" applyProtection="1">
      <alignment horizontal="center" vertical="center" wrapText="1"/>
    </xf>
    <xf numFmtId="0" fontId="49" fillId="7" borderId="0" xfId="28" applyNumberFormat="1" applyFill="1" applyBorder="1" applyAlignment="1" applyProtection="1">
      <alignment vertical="center" wrapText="1"/>
    </xf>
    <xf numFmtId="0" fontId="1" fillId="0" borderId="0" xfId="41" applyProtection="1"/>
    <xf numFmtId="4" fontId="7" fillId="2" borderId="14" xfId="47" applyNumberFormat="1" applyFont="1" applyFill="1" applyBorder="1" applyAlignment="1" applyProtection="1">
      <alignment vertical="center" wrapText="1"/>
      <protection locked="0"/>
    </xf>
    <xf numFmtId="0" fontId="7" fillId="0" borderId="22" xfId="47" applyFont="1" applyFill="1" applyBorder="1" applyAlignment="1" applyProtection="1">
      <alignment vertical="center" wrapText="1"/>
    </xf>
    <xf numFmtId="0" fontId="7" fillId="0" borderId="23" xfId="47" applyFont="1" applyFill="1" applyBorder="1" applyAlignment="1" applyProtection="1">
      <alignment vertical="center" wrapText="1"/>
    </xf>
    <xf numFmtId="0" fontId="7" fillId="0" borderId="18" xfId="47" applyFont="1" applyFill="1" applyBorder="1" applyAlignment="1" applyProtection="1">
      <alignment vertical="center" wrapText="1"/>
    </xf>
    <xf numFmtId="4" fontId="7" fillId="14" borderId="25" xfId="33" applyFont="1" applyFill="1" applyBorder="1" applyAlignment="1" applyProtection="1">
      <alignment horizontal="center" vertical="center" wrapText="1"/>
    </xf>
    <xf numFmtId="49" fontId="33" fillId="14" borderId="17" xfId="0" applyFont="1" applyFill="1" applyBorder="1" applyAlignment="1" applyProtection="1">
      <alignment horizontal="center" vertical="top" wrapText="1"/>
    </xf>
    <xf numFmtId="49" fontId="33" fillId="14" borderId="18" xfId="0" applyFont="1" applyFill="1" applyBorder="1" applyAlignment="1" applyProtection="1">
      <alignment horizontal="center" vertical="center" wrapText="1"/>
    </xf>
    <xf numFmtId="4" fontId="7" fillId="14" borderId="18" xfId="33" applyFont="1" applyFill="1" applyBorder="1" applyAlignment="1" applyProtection="1">
      <alignment horizontal="center" vertical="center" wrapText="1"/>
    </xf>
    <xf numFmtId="49" fontId="33" fillId="14" borderId="25" xfId="0" applyFont="1" applyFill="1" applyBorder="1" applyAlignment="1" applyProtection="1">
      <alignment horizontal="center" vertical="center" wrapText="1"/>
    </xf>
    <xf numFmtId="0" fontId="45" fillId="0" borderId="0" xfId="42" applyFont="1" applyAlignment="1" applyProtection="1">
      <alignment horizontal="center" vertical="center"/>
    </xf>
    <xf numFmtId="0" fontId="45" fillId="7" borderId="0" xfId="42" applyFont="1" applyFill="1" applyBorder="1" applyAlignment="1" applyProtection="1">
      <alignment horizontal="center" vertical="center"/>
    </xf>
    <xf numFmtId="49" fontId="7" fillId="0" borderId="26" xfId="42" applyNumberFormat="1" applyFont="1" applyFill="1" applyBorder="1" applyAlignment="1" applyProtection="1">
      <alignment horizontal="left" vertical="center" wrapText="1"/>
    </xf>
    <xf numFmtId="0" fontId="46" fillId="0" borderId="0" xfId="42" applyFont="1" applyProtection="1"/>
    <xf numFmtId="0" fontId="47" fillId="7" borderId="0" xfId="42" applyFont="1" applyFill="1" applyBorder="1" applyAlignment="1" applyProtection="1">
      <alignment horizontal="center" vertical="center"/>
    </xf>
    <xf numFmtId="0" fontId="48" fillId="0" borderId="7" xfId="31" applyFont="1" applyFill="1" applyBorder="1" applyAlignment="1" applyProtection="1">
      <alignment vertical="center"/>
    </xf>
    <xf numFmtId="0" fontId="51" fillId="9" borderId="0" xfId="35" applyFill="1" applyProtection="1"/>
    <xf numFmtId="0" fontId="51" fillId="0" borderId="0" xfId="35"/>
    <xf numFmtId="0" fontId="51" fillId="0" borderId="0" xfId="35" applyBorder="1"/>
    <xf numFmtId="0" fontId="46" fillId="7" borderId="17" xfId="42" applyFont="1" applyFill="1" applyBorder="1" applyAlignment="1" applyProtection="1">
      <alignment horizontal="center" vertical="center"/>
    </xf>
    <xf numFmtId="49" fontId="46" fillId="2" borderId="10" xfId="42" applyNumberFormat="1" applyFont="1" applyFill="1" applyBorder="1" applyAlignment="1" applyProtection="1">
      <alignment horizontal="left" vertical="center" wrapText="1"/>
      <protection locked="0"/>
    </xf>
    <xf numFmtId="0" fontId="48" fillId="0" borderId="0" xfId="31" applyFont="1" applyFill="1" applyBorder="1" applyAlignment="1" applyProtection="1">
      <alignment vertical="center"/>
    </xf>
    <xf numFmtId="0" fontId="7" fillId="0" borderId="0" xfId="42" applyFont="1" applyBorder="1" applyProtection="1"/>
    <xf numFmtId="0" fontId="46" fillId="7" borderId="7" xfId="42" applyFont="1" applyFill="1" applyBorder="1" applyProtection="1"/>
    <xf numFmtId="0" fontId="46" fillId="7" borderId="6" xfId="47" applyFont="1" applyFill="1" applyBorder="1" applyAlignment="1" applyProtection="1">
      <alignment horizontal="center" vertical="center" wrapText="1"/>
    </xf>
    <xf numFmtId="0" fontId="46" fillId="0" borderId="26" xfId="32" applyFont="1" applyFill="1" applyBorder="1" applyAlignment="1" applyProtection="1">
      <alignment horizontal="center" vertical="center" wrapText="1"/>
    </xf>
    <xf numFmtId="0" fontId="12" fillId="7" borderId="6" xfId="42" applyFont="1" applyFill="1" applyBorder="1" applyAlignment="1" applyProtection="1">
      <alignment horizontal="center" vertical="center"/>
    </xf>
    <xf numFmtId="49" fontId="7" fillId="0" borderId="0" xfId="47" applyNumberFormat="1" applyFont="1" applyFill="1" applyBorder="1" applyAlignment="1" applyProtection="1">
      <alignment horizontal="center" vertical="center" wrapText="1"/>
    </xf>
    <xf numFmtId="4" fontId="7" fillId="8" borderId="17" xfId="50" applyNumberFormat="1" applyFont="1" applyFill="1" applyBorder="1" applyAlignment="1" applyProtection="1">
      <alignment horizontal="right" vertical="center" wrapText="1"/>
    </xf>
    <xf numFmtId="4" fontId="7" fillId="2" borderId="17" xfId="47" applyNumberFormat="1" applyFont="1" applyFill="1" applyBorder="1" applyAlignment="1" applyProtection="1">
      <alignment vertical="center" wrapText="1"/>
      <protection locked="0"/>
    </xf>
    <xf numFmtId="0" fontId="7" fillId="0" borderId="7" xfId="45" applyFont="1" applyBorder="1" applyAlignment="1" applyProtection="1">
      <alignment vertical="center" wrapText="1"/>
    </xf>
    <xf numFmtId="0" fontId="9" fillId="0" borderId="6" xfId="47" applyFont="1" applyFill="1" applyBorder="1" applyAlignment="1" applyProtection="1">
      <alignment vertical="center" wrapText="1"/>
    </xf>
    <xf numFmtId="49" fontId="33" fillId="14" borderId="24" xfId="0" applyFont="1" applyFill="1" applyBorder="1" applyAlignment="1" applyProtection="1">
      <alignment horizontal="left" vertical="center"/>
    </xf>
    <xf numFmtId="49" fontId="33" fillId="14" borderId="20" xfId="0" applyFont="1" applyFill="1" applyBorder="1" applyAlignment="1" applyProtection="1">
      <alignment horizontal="center" vertical="top" wrapText="1"/>
    </xf>
    <xf numFmtId="0" fontId="20" fillId="0" borderId="0" xfId="31" applyFont="1" applyFill="1" applyBorder="1" applyAlignment="1" applyProtection="1">
      <alignment horizontal="left" vertical="center"/>
    </xf>
    <xf numFmtId="0" fontId="20" fillId="0" borderId="0" xfId="31" applyFont="1" applyFill="1" applyBorder="1" applyAlignment="1" applyProtection="1">
      <alignment vertical="center"/>
    </xf>
    <xf numFmtId="0" fontId="7" fillId="14" borderId="27" xfId="47" applyFont="1" applyFill="1" applyBorder="1" applyAlignment="1" applyProtection="1">
      <alignment vertical="center" wrapText="1"/>
    </xf>
    <xf numFmtId="49" fontId="33" fillId="14" borderId="28" xfId="0" applyFont="1" applyFill="1" applyBorder="1" applyAlignment="1" applyProtection="1">
      <alignment horizontal="center" vertical="top"/>
    </xf>
    <xf numFmtId="4" fontId="7" fillId="14" borderId="28" xfId="33" applyFont="1" applyFill="1" applyBorder="1" applyAlignment="1" applyProtection="1">
      <alignment horizontal="center" vertical="center" wrapText="1"/>
    </xf>
    <xf numFmtId="0" fontId="0" fillId="0" borderId="17" xfId="47" applyFont="1" applyFill="1" applyBorder="1" applyAlignment="1" applyProtection="1">
      <alignment horizontal="left" vertical="center" indent="1"/>
    </xf>
    <xf numFmtId="4" fontId="7" fillId="0" borderId="0" xfId="47" applyNumberFormat="1" applyFont="1" applyFill="1" applyBorder="1" applyAlignment="1" applyProtection="1">
      <alignment horizontal="right" vertical="center" wrapText="1"/>
    </xf>
    <xf numFmtId="49" fontId="33" fillId="14" borderId="31" xfId="0" applyFont="1" applyFill="1" applyBorder="1" applyAlignment="1" applyProtection="1">
      <alignment horizontal="center" vertical="top" wrapText="1"/>
    </xf>
    <xf numFmtId="0" fontId="0" fillId="0" borderId="6" xfId="32" applyFont="1" applyFill="1" applyBorder="1" applyAlignment="1" applyProtection="1">
      <alignment vertical="center" wrapText="1"/>
    </xf>
    <xf numFmtId="0" fontId="21" fillId="0" borderId="0" xfId="31" applyFont="1" applyFill="1" applyBorder="1" applyAlignment="1" applyProtection="1">
      <alignment horizontal="left" vertical="center"/>
    </xf>
    <xf numFmtId="49" fontId="0" fillId="0" borderId="10" xfId="47" applyNumberFormat="1" applyFont="1" applyFill="1" applyBorder="1" applyAlignment="1" applyProtection="1">
      <alignment horizontal="center" vertical="center" wrapText="1"/>
    </xf>
    <xf numFmtId="0" fontId="7" fillId="0" borderId="18" xfId="47" applyFont="1" applyFill="1" applyBorder="1" applyAlignment="1" applyProtection="1">
      <alignment vertical="center"/>
    </xf>
    <xf numFmtId="0" fontId="53" fillId="0" borderId="18" xfId="47" applyFont="1" applyFill="1" applyBorder="1" applyAlignment="1" applyProtection="1">
      <alignment horizontal="left" vertical="center" indent="1"/>
    </xf>
    <xf numFmtId="0" fontId="0" fillId="0" borderId="17" xfId="47" applyFont="1" applyFill="1" applyBorder="1" applyAlignment="1" applyProtection="1">
      <alignment horizontal="left" vertical="center" wrapText="1" indent="1"/>
    </xf>
    <xf numFmtId="49" fontId="7" fillId="0" borderId="0" xfId="91">
      <alignment vertical="top"/>
    </xf>
    <xf numFmtId="49" fontId="33" fillId="14" borderId="18" xfId="0" applyFont="1" applyFill="1" applyBorder="1" applyAlignment="1" applyProtection="1">
      <alignment horizontal="center" vertical="center"/>
    </xf>
    <xf numFmtId="14" fontId="7" fillId="8" borderId="6" xfId="45" applyNumberFormat="1" applyFont="1" applyFill="1" applyBorder="1" applyAlignment="1" applyProtection="1">
      <alignment horizontal="center" vertical="center" wrapText="1"/>
    </xf>
    <xf numFmtId="14" fontId="7" fillId="8" borderId="6" xfId="47" applyNumberFormat="1" applyFont="1" applyFill="1" applyBorder="1" applyAlignment="1" applyProtection="1">
      <alignment horizontal="center" vertical="center" wrapText="1"/>
    </xf>
    <xf numFmtId="49" fontId="7" fillId="8" borderId="10" xfId="45" applyNumberFormat="1" applyFont="1" applyFill="1" applyBorder="1" applyAlignment="1" applyProtection="1">
      <alignment horizontal="center" vertical="center" wrapText="1"/>
    </xf>
    <xf numFmtId="0" fontId="0" fillId="0" borderId="0" xfId="47" applyFont="1" applyFill="1" applyBorder="1" applyAlignment="1" applyProtection="1">
      <alignment vertical="center"/>
    </xf>
    <xf numFmtId="0" fontId="53" fillId="0" borderId="0" xfId="47" applyFont="1" applyFill="1" applyAlignment="1" applyProtection="1">
      <alignment vertical="center"/>
    </xf>
    <xf numFmtId="0" fontId="53" fillId="0" borderId="0" xfId="47" applyFont="1" applyFill="1" applyAlignment="1" applyProtection="1">
      <alignment vertical="center" wrapText="1"/>
    </xf>
    <xf numFmtId="0" fontId="53" fillId="0" borderId="14" xfId="47" applyFont="1" applyFill="1" applyBorder="1" applyAlignment="1" applyProtection="1">
      <alignment vertical="center" wrapText="1"/>
    </xf>
    <xf numFmtId="49" fontId="53" fillId="0" borderId="0" xfId="0" applyFont="1">
      <alignment vertical="top"/>
    </xf>
    <xf numFmtId="0" fontId="66" fillId="0" borderId="0" xfId="35" applyFont="1"/>
    <xf numFmtId="0" fontId="53" fillId="0" borderId="0" xfId="42" applyFont="1" applyProtection="1"/>
    <xf numFmtId="0" fontId="3" fillId="0" borderId="0" xfId="100"/>
    <xf numFmtId="0" fontId="53" fillId="0" borderId="0" xfId="45" applyFont="1" applyAlignment="1" applyProtection="1">
      <alignment vertical="center" wrapText="1"/>
    </xf>
    <xf numFmtId="0" fontId="53" fillId="0" borderId="0" xfId="45" applyFont="1" applyFill="1" applyAlignment="1" applyProtection="1">
      <alignment vertical="center"/>
    </xf>
    <xf numFmtId="0" fontId="67" fillId="0" borderId="0" xfId="45" applyFont="1" applyAlignment="1" applyProtection="1">
      <alignment vertical="center" wrapText="1"/>
    </xf>
    <xf numFmtId="49" fontId="53" fillId="0" borderId="0" xfId="45" applyNumberFormat="1" applyFont="1" applyFill="1" applyAlignment="1" applyProtection="1">
      <alignment vertical="center"/>
    </xf>
    <xf numFmtId="4" fontId="53" fillId="0" borderId="0" xfId="45" applyNumberFormat="1" applyFont="1" applyAlignment="1" applyProtection="1">
      <alignment vertical="center" wrapText="1"/>
    </xf>
    <xf numFmtId="14" fontId="7" fillId="8" borderId="10" xfId="45" applyNumberFormat="1" applyFont="1" applyFill="1" applyBorder="1" applyAlignment="1" applyProtection="1">
      <alignment horizontal="center" vertical="center" wrapText="1"/>
    </xf>
    <xf numFmtId="49" fontId="49" fillId="8" borderId="10" xfId="28" applyNumberFormat="1" applyFill="1" applyBorder="1" applyAlignment="1" applyProtection="1">
      <alignment horizontal="center" vertical="center" wrapText="1"/>
    </xf>
    <xf numFmtId="0" fontId="0" fillId="8" borderId="6" xfId="45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9" fillId="0" borderId="7" xfId="47" applyFont="1" applyFill="1" applyBorder="1" applyAlignment="1" applyProtection="1">
      <alignment vertical="center" wrapText="1"/>
    </xf>
    <xf numFmtId="49" fontId="53" fillId="0" borderId="0" xfId="47" applyNumberFormat="1" applyFont="1" applyFill="1" applyAlignment="1" applyProtection="1">
      <alignment horizontal="center" vertical="center" wrapText="1"/>
    </xf>
    <xf numFmtId="0" fontId="7" fillId="0" borderId="0" xfId="47" applyFont="1" applyFill="1" applyBorder="1" applyAlignment="1" applyProtection="1">
      <alignment vertical="center"/>
    </xf>
    <xf numFmtId="0" fontId="0" fillId="8" borderId="10" xfId="45" applyNumberFormat="1" applyFont="1" applyFill="1" applyBorder="1" applyAlignment="1" applyProtection="1">
      <alignment horizontal="center" vertical="center"/>
    </xf>
    <xf numFmtId="4" fontId="9" fillId="0" borderId="6" xfId="50" applyFont="1" applyFill="1" applyBorder="1" applyAlignment="1" applyProtection="1">
      <alignment horizontal="right" vertical="center" wrapText="1"/>
    </xf>
    <xf numFmtId="4" fontId="9" fillId="8" borderId="47" xfId="50" applyFont="1" applyBorder="1" applyAlignment="1" applyProtection="1">
      <alignment horizontal="right" vertical="center" wrapText="1"/>
    </xf>
    <xf numFmtId="4" fontId="9" fillId="8" borderId="47" xfId="33" applyFont="1" applyFill="1" applyBorder="1" applyAlignment="1" applyProtection="1">
      <alignment horizontal="right" vertical="center" wrapText="1"/>
    </xf>
    <xf numFmtId="4" fontId="7" fillId="8" borderId="47" xfId="33" applyFont="1" applyFill="1" applyBorder="1" applyAlignment="1" applyProtection="1">
      <alignment horizontal="right" vertical="center" wrapText="1"/>
    </xf>
    <xf numFmtId="49" fontId="7" fillId="2" borderId="17" xfId="47" applyNumberFormat="1" applyFont="1" applyFill="1" applyBorder="1" applyAlignment="1" applyProtection="1">
      <alignment vertical="center" wrapText="1"/>
      <protection locked="0"/>
    </xf>
    <xf numFmtId="49" fontId="7" fillId="2" borderId="10" xfId="47" applyNumberFormat="1" applyFont="1" applyFill="1" applyBorder="1" applyAlignment="1" applyProtection="1">
      <alignment vertical="center" wrapText="1"/>
      <protection locked="0"/>
    </xf>
    <xf numFmtId="49" fontId="7" fillId="0" borderId="10" xfId="47" applyNumberFormat="1" applyFont="1" applyFill="1" applyBorder="1" applyAlignment="1" applyProtection="1">
      <alignment vertical="center" wrapText="1"/>
    </xf>
    <xf numFmtId="0" fontId="7" fillId="0" borderId="0" xfId="47" applyFont="1" applyFill="1" applyAlignment="1" applyProtection="1">
      <alignment horizontal="left" vertical="center" wrapText="1" indent="1"/>
    </xf>
    <xf numFmtId="0" fontId="0" fillId="0" borderId="0" xfId="46" applyNumberFormat="1" applyFont="1" applyFill="1" applyBorder="1" applyAlignment="1" applyProtection="1">
      <alignment horizontal="center" vertical="center" wrapText="1"/>
    </xf>
    <xf numFmtId="49" fontId="0" fillId="0" borderId="0" xfId="0" applyFill="1" applyBorder="1">
      <alignment vertical="top"/>
    </xf>
    <xf numFmtId="4" fontId="42" fillId="0" borderId="0" xfId="47" applyNumberFormat="1" applyFont="1" applyFill="1" applyBorder="1" applyAlignment="1" applyProtection="1">
      <alignment horizontal="center" vertical="top" wrapText="1"/>
    </xf>
    <xf numFmtId="49" fontId="7" fillId="0" borderId="29" xfId="47" applyNumberFormat="1" applyFont="1" applyFill="1" applyBorder="1" applyAlignment="1" applyProtection="1">
      <alignment horizontal="center" vertical="center" wrapText="1"/>
    </xf>
    <xf numFmtId="4" fontId="7" fillId="0" borderId="0" xfId="47" applyNumberFormat="1" applyFont="1" applyFill="1" applyBorder="1" applyAlignment="1" applyProtection="1">
      <alignment horizontal="center" vertical="top" wrapText="1"/>
    </xf>
    <xf numFmtId="49" fontId="0" fillId="0" borderId="0" xfId="47" applyNumberFormat="1" applyFont="1" applyFill="1" applyBorder="1" applyAlignment="1" applyProtection="1">
      <alignment horizontal="center" vertical="center" wrapText="1"/>
    </xf>
    <xf numFmtId="0" fontId="7" fillId="0" borderId="0" xfId="47" applyNumberFormat="1" applyFont="1" applyFill="1" applyBorder="1" applyAlignment="1" applyProtection="1">
      <alignment vertical="center" wrapText="1"/>
    </xf>
    <xf numFmtId="0" fontId="7" fillId="0" borderId="0" xfId="47" applyNumberFormat="1" applyFont="1" applyFill="1" applyBorder="1" applyAlignment="1" applyProtection="1">
      <alignment horizontal="center" vertical="center" wrapText="1"/>
    </xf>
    <xf numFmtId="4" fontId="7" fillId="0" borderId="0" xfId="50" applyNumberFormat="1" applyFont="1" applyFill="1" applyBorder="1" applyAlignment="1" applyProtection="1">
      <alignment horizontal="right" vertical="center" wrapText="1"/>
    </xf>
    <xf numFmtId="0" fontId="0" fillId="0" borderId="14" xfId="46" applyNumberFormat="1" applyFont="1" applyFill="1" applyBorder="1" applyAlignment="1" applyProtection="1">
      <alignment horizontal="center" vertical="center" wrapText="1"/>
    </xf>
    <xf numFmtId="0" fontId="7" fillId="0" borderId="14" xfId="47" applyNumberFormat="1" applyFont="1" applyFill="1" applyBorder="1" applyAlignment="1" applyProtection="1">
      <alignment vertical="center" wrapText="1"/>
    </xf>
    <xf numFmtId="0" fontId="7" fillId="0" borderId="10" xfId="47" applyNumberFormat="1" applyFont="1" applyFill="1" applyBorder="1" applyAlignment="1" applyProtection="1">
      <alignment vertical="center" wrapText="1"/>
    </xf>
    <xf numFmtId="0" fontId="7" fillId="8" borderId="10" xfId="45" applyNumberFormat="1" applyFont="1" applyFill="1" applyBorder="1" applyAlignment="1" applyProtection="1">
      <alignment horizontal="center" vertical="center" wrapText="1"/>
    </xf>
    <xf numFmtId="0" fontId="0" fillId="0" borderId="6" xfId="32" applyFont="1" applyFill="1" applyBorder="1" applyAlignment="1" applyProtection="1">
      <alignment horizontal="center" vertical="center" wrapText="1"/>
    </xf>
    <xf numFmtId="0" fontId="0" fillId="0" borderId="14" xfId="32" applyFont="1" applyFill="1" applyBorder="1" applyAlignment="1" applyProtection="1">
      <alignment horizontal="center" vertical="center" wrapText="1"/>
    </xf>
    <xf numFmtId="0" fontId="7" fillId="7" borderId="0" xfId="47" applyFont="1" applyFill="1" applyBorder="1" applyAlignment="1" applyProtection="1">
      <alignment horizontal="center" vertical="center" wrapText="1"/>
    </xf>
    <xf numFmtId="0" fontId="0" fillId="0" borderId="47" xfId="32" applyFont="1" applyFill="1" applyBorder="1" applyAlignment="1" applyProtection="1">
      <alignment horizontal="center" vertical="center" wrapText="1"/>
    </xf>
    <xf numFmtId="0" fontId="0" fillId="0" borderId="6" xfId="47" applyFont="1" applyFill="1" applyBorder="1" applyAlignment="1" applyProtection="1">
      <alignment horizontal="center" vertical="center" wrapText="1"/>
    </xf>
    <xf numFmtId="0" fontId="0" fillId="0" borderId="6" xfId="47" applyFont="1" applyFill="1" applyBorder="1" applyAlignment="1" applyProtection="1">
      <alignment horizontal="left" vertical="center" wrapText="1" indent="1"/>
    </xf>
    <xf numFmtId="0" fontId="7" fillId="0" borderId="6" xfId="47" applyFont="1" applyFill="1" applyBorder="1" applyAlignment="1" applyProtection="1">
      <alignment horizontal="left" vertical="center" wrapText="1" indent="1"/>
    </xf>
    <xf numFmtId="0" fontId="9" fillId="0" borderId="7" xfId="47" applyFont="1" applyFill="1" applyBorder="1" applyAlignment="1" applyProtection="1">
      <alignment horizontal="center" vertical="center" wrapText="1"/>
    </xf>
    <xf numFmtId="0" fontId="7" fillId="0" borderId="6" xfId="47" applyFont="1" applyFill="1" applyBorder="1" applyAlignment="1" applyProtection="1">
      <alignment vertical="center" wrapText="1"/>
    </xf>
    <xf numFmtId="49" fontId="9" fillId="0" borderId="6" xfId="47" applyNumberFormat="1" applyFont="1" applyFill="1" applyBorder="1" applyAlignment="1" applyProtection="1">
      <alignment horizontal="center" vertical="center" wrapText="1"/>
    </xf>
    <xf numFmtId="49" fontId="9" fillId="0" borderId="7" xfId="47" applyNumberFormat="1" applyFont="1" applyFill="1" applyBorder="1" applyAlignment="1" applyProtection="1">
      <alignment horizontal="center" vertical="center" wrapText="1"/>
    </xf>
    <xf numFmtId="49" fontId="0" fillId="0" borderId="6" xfId="47" applyNumberFormat="1" applyFont="1" applyFill="1" applyBorder="1" applyAlignment="1" applyProtection="1">
      <alignment horizontal="center" vertical="center" wrapText="1"/>
    </xf>
    <xf numFmtId="0" fontId="0" fillId="0" borderId="7" xfId="47" applyFont="1" applyFill="1" applyBorder="1" applyAlignment="1" applyProtection="1">
      <alignment vertical="center" wrapText="1"/>
    </xf>
    <xf numFmtId="0" fontId="0" fillId="0" borderId="6" xfId="47" applyFont="1" applyFill="1" applyBorder="1" applyAlignment="1" applyProtection="1">
      <alignment vertical="center" wrapText="1"/>
    </xf>
    <xf numFmtId="49" fontId="0" fillId="0" borderId="7" xfId="47" applyNumberFormat="1" applyFont="1" applyFill="1" applyBorder="1" applyAlignment="1" applyProtection="1">
      <alignment horizontal="center" vertical="center" wrapText="1"/>
    </xf>
    <xf numFmtId="4" fontId="7" fillId="8" borderId="6" xfId="50" applyFont="1" applyBorder="1" applyAlignment="1" applyProtection="1">
      <alignment horizontal="right" vertical="center" wrapText="1"/>
    </xf>
    <xf numFmtId="49" fontId="0" fillId="0" borderId="6" xfId="0" applyFill="1" applyBorder="1" applyAlignment="1" applyProtection="1">
      <alignment horizontal="center" vertical="center" wrapText="1"/>
    </xf>
    <xf numFmtId="4" fontId="9" fillId="0" borderId="47" xfId="50" applyFont="1" applyFill="1" applyBorder="1" applyAlignment="1" applyProtection="1">
      <alignment horizontal="right" vertical="center" wrapText="1"/>
    </xf>
    <xf numFmtId="0" fontId="7" fillId="45" borderId="14" xfId="47" applyFont="1" applyFill="1" applyBorder="1" applyAlignment="1" applyProtection="1">
      <alignment horizontal="center" vertical="center" wrapText="1"/>
    </xf>
    <xf numFmtId="0" fontId="7" fillId="45" borderId="0" xfId="47" applyFont="1" applyFill="1" applyBorder="1" applyAlignment="1" applyProtection="1">
      <alignment horizontal="center" vertical="center" wrapText="1"/>
    </xf>
    <xf numFmtId="0" fontId="7" fillId="45" borderId="0" xfId="32" applyFont="1" applyFill="1" applyBorder="1" applyAlignment="1" applyProtection="1">
      <alignment horizontal="center" vertical="center" wrapText="1"/>
    </xf>
    <xf numFmtId="0" fontId="0" fillId="45" borderId="7" xfId="32" applyFont="1" applyFill="1" applyBorder="1" applyAlignment="1" applyProtection="1">
      <alignment horizontal="center" vertical="center" wrapText="1"/>
    </xf>
    <xf numFmtId="0" fontId="0" fillId="45" borderId="0" xfId="32" applyFont="1" applyFill="1" applyBorder="1" applyAlignment="1" applyProtection="1">
      <alignment horizontal="center" vertical="center" wrapText="1"/>
    </xf>
    <xf numFmtId="0" fontId="0" fillId="45" borderId="18" xfId="32" applyFont="1" applyFill="1" applyBorder="1" applyAlignment="1" applyProtection="1">
      <alignment horizontal="center" vertical="center" wrapText="1"/>
    </xf>
    <xf numFmtId="0" fontId="7" fillId="45" borderId="20" xfId="47" applyFont="1" applyFill="1" applyBorder="1" applyAlignment="1" applyProtection="1">
      <alignment horizontal="center" vertical="center" wrapText="1"/>
    </xf>
    <xf numFmtId="0" fontId="0" fillId="45" borderId="20" xfId="32" applyFont="1" applyFill="1" applyBorder="1" applyAlignment="1" applyProtection="1">
      <alignment horizontal="center" vertical="center" wrapText="1"/>
    </xf>
    <xf numFmtId="0" fontId="0" fillId="45" borderId="24" xfId="32" applyFont="1" applyFill="1" applyBorder="1" applyAlignment="1" applyProtection="1">
      <alignment horizontal="center" vertical="center" wrapText="1"/>
    </xf>
    <xf numFmtId="0" fontId="0" fillId="0" borderId="7" xfId="47" applyFont="1" applyFill="1" applyBorder="1" applyAlignment="1" applyProtection="1">
      <alignment horizontal="left" vertical="center" wrapText="1" indent="1"/>
    </xf>
    <xf numFmtId="0" fontId="9" fillId="10" borderId="7" xfId="31" applyFont="1" applyFill="1" applyBorder="1" applyAlignment="1" applyProtection="1">
      <alignment horizontal="left" vertical="center" wrapText="1" indent="1"/>
    </xf>
    <xf numFmtId="0" fontId="9" fillId="0" borderId="32" xfId="47" applyFont="1" applyFill="1" applyBorder="1" applyAlignment="1" applyProtection="1">
      <alignment vertical="center" wrapText="1"/>
    </xf>
    <xf numFmtId="0" fontId="0" fillId="0" borderId="32" xfId="47" applyFont="1" applyFill="1" applyBorder="1" applyAlignment="1" applyProtection="1">
      <alignment horizontal="left" vertical="center" wrapText="1" indent="1"/>
    </xf>
    <xf numFmtId="0" fontId="7" fillId="0" borderId="7" xfId="47" applyFont="1" applyFill="1" applyBorder="1" applyAlignment="1" applyProtection="1">
      <alignment horizontal="left" vertical="center" wrapText="1" indent="1"/>
    </xf>
    <xf numFmtId="0" fontId="7" fillId="0" borderId="32" xfId="47" applyFont="1" applyFill="1" applyBorder="1" applyAlignment="1" applyProtection="1">
      <alignment horizontal="left" vertical="center" wrapText="1" indent="1"/>
    </xf>
    <xf numFmtId="0" fontId="0" fillId="0" borderId="18" xfId="47" applyFont="1" applyFill="1" applyBorder="1" applyAlignment="1" applyProtection="1">
      <alignment horizontal="left" vertical="center" wrapText="1" indent="1"/>
    </xf>
    <xf numFmtId="0" fontId="0" fillId="0" borderId="24" xfId="47" applyFont="1" applyFill="1" applyBorder="1" applyAlignment="1" applyProtection="1">
      <alignment horizontal="left" vertical="center" wrapText="1" indent="1"/>
    </xf>
    <xf numFmtId="0" fontId="7" fillId="0" borderId="17" xfId="47" applyNumberFormat="1" applyFont="1" applyFill="1" applyBorder="1" applyAlignment="1" applyProtection="1">
      <alignment horizontal="center" vertical="center" wrapText="1"/>
    </xf>
    <xf numFmtId="49" fontId="9" fillId="0" borderId="0" xfId="0" applyFont="1" applyFill="1" applyBorder="1" applyAlignment="1" applyProtection="1">
      <alignment horizontal="left" vertical="center"/>
    </xf>
    <xf numFmtId="0" fontId="69" fillId="0" borderId="7" xfId="31" applyFont="1" applyFill="1" applyBorder="1" applyAlignment="1" applyProtection="1">
      <alignment vertical="center"/>
    </xf>
    <xf numFmtId="49" fontId="0" fillId="0" borderId="0" xfId="0" applyNumberFormat="1" applyFont="1" applyProtection="1">
      <alignment vertical="top"/>
    </xf>
    <xf numFmtId="4" fontId="7" fillId="46" borderId="28" xfId="33" applyFont="1" applyFill="1" applyBorder="1" applyAlignment="1" applyProtection="1">
      <alignment horizontal="center" vertical="center" wrapText="1"/>
    </xf>
    <xf numFmtId="49" fontId="7" fillId="0" borderId="0" xfId="0" applyFont="1">
      <alignment vertical="top"/>
    </xf>
    <xf numFmtId="0" fontId="70" fillId="7" borderId="0" xfId="47" applyFont="1" applyFill="1" applyBorder="1" applyAlignment="1" applyProtection="1">
      <alignment horizontal="center" vertical="center" wrapText="1"/>
    </xf>
    <xf numFmtId="0" fontId="71" fillId="0" borderId="0" xfId="35" applyFont="1"/>
    <xf numFmtId="0" fontId="72" fillId="7" borderId="0" xfId="42" applyFont="1" applyFill="1" applyBorder="1" applyAlignment="1" applyProtection="1">
      <alignment horizontal="center" vertical="center"/>
    </xf>
    <xf numFmtId="0" fontId="0" fillId="7" borderId="0" xfId="47" applyFont="1" applyFill="1" applyBorder="1" applyAlignment="1" applyProtection="1">
      <alignment vertical="center"/>
    </xf>
    <xf numFmtId="49" fontId="7" fillId="12" borderId="14" xfId="47" applyNumberFormat="1" applyFont="1" applyFill="1" applyBorder="1" applyAlignment="1" applyProtection="1">
      <alignment horizontal="center" vertical="center" wrapText="1"/>
      <protection locked="0"/>
    </xf>
    <xf numFmtId="0" fontId="0" fillId="7" borderId="14" xfId="45" applyFont="1" applyFill="1" applyBorder="1" applyAlignment="1" applyProtection="1">
      <alignment vertical="center" wrapText="1"/>
    </xf>
    <xf numFmtId="0" fontId="75" fillId="0" borderId="0" xfId="102" applyFont="1"/>
    <xf numFmtId="0" fontId="75" fillId="0" borderId="0" xfId="102" applyFont="1" applyBorder="1"/>
    <xf numFmtId="0" fontId="76" fillId="0" borderId="0" xfId="103" applyFont="1" applyFill="1" applyBorder="1" applyAlignment="1">
      <alignment vertical="center"/>
    </xf>
    <xf numFmtId="49" fontId="77" fillId="0" borderId="7" xfId="102" applyNumberFormat="1" applyFont="1" applyFill="1" applyBorder="1" applyAlignment="1" applyProtection="1">
      <alignment horizontal="center" vertical="center" wrapText="1" readingOrder="1"/>
    </xf>
    <xf numFmtId="0" fontId="75" fillId="0" borderId="17" xfId="102" applyFont="1" applyFill="1" applyBorder="1" applyAlignment="1" applyProtection="1">
      <alignment horizontal="left" vertical="center" wrapText="1" indent="1"/>
    </xf>
    <xf numFmtId="49" fontId="10" fillId="8" borderId="17" xfId="46" applyNumberFormat="1" applyFont="1" applyFill="1" applyBorder="1" applyAlignment="1" applyProtection="1">
      <alignment horizontal="left" vertical="center" wrapText="1"/>
    </xf>
    <xf numFmtId="49" fontId="53" fillId="0" borderId="0" xfId="0" applyFont="1" applyBorder="1" applyProtection="1">
      <alignment vertical="top"/>
    </xf>
    <xf numFmtId="0" fontId="75" fillId="14" borderId="6" xfId="102" applyFont="1" applyFill="1" applyBorder="1" applyAlignment="1" applyProtection="1">
      <alignment vertical="center"/>
    </xf>
    <xf numFmtId="0" fontId="75" fillId="14" borderId="7" xfId="102" applyFont="1" applyFill="1" applyBorder="1" applyAlignment="1" applyProtection="1">
      <alignment vertical="center"/>
    </xf>
    <xf numFmtId="0" fontId="75" fillId="14" borderId="24" xfId="102" applyFont="1" applyFill="1" applyBorder="1" applyAlignment="1" applyProtection="1">
      <alignment vertical="center"/>
    </xf>
    <xf numFmtId="0" fontId="75" fillId="0" borderId="7" xfId="102" applyFont="1" applyBorder="1"/>
    <xf numFmtId="49" fontId="75" fillId="0" borderId="0" xfId="102" applyNumberFormat="1" applyFont="1" applyFill="1" applyAlignment="1">
      <alignment wrapText="1"/>
    </xf>
    <xf numFmtId="0" fontId="78" fillId="0" borderId="0" xfId="102" applyFont="1" applyFill="1"/>
    <xf numFmtId="0" fontId="75" fillId="0" borderId="0" xfId="102" applyFont="1" applyFill="1"/>
    <xf numFmtId="0" fontId="79" fillId="0" borderId="0" xfId="102" applyFont="1" applyAlignment="1">
      <alignment horizontal="right" vertical="center"/>
    </xf>
    <xf numFmtId="4" fontId="75" fillId="2" borderId="17" xfId="102" applyNumberFormat="1" applyFont="1" applyFill="1" applyBorder="1" applyAlignment="1" applyProtection="1">
      <alignment horizontal="right" vertical="center"/>
      <protection locked="0"/>
    </xf>
    <xf numFmtId="4" fontId="75" fillId="2" borderId="10" xfId="102" applyNumberFormat="1" applyFont="1" applyFill="1" applyBorder="1" applyAlignment="1" applyProtection="1">
      <alignment horizontal="right" vertical="center"/>
      <protection locked="0"/>
    </xf>
    <xf numFmtId="2" fontId="75" fillId="8" borderId="17" xfId="102" applyNumberFormat="1" applyFont="1" applyFill="1" applyBorder="1" applyAlignment="1" applyProtection="1">
      <alignment horizontal="right" vertical="center"/>
    </xf>
    <xf numFmtId="0" fontId="75" fillId="0" borderId="6" xfId="102" applyNumberFormat="1" applyFont="1" applyFill="1" applyBorder="1" applyAlignment="1" applyProtection="1">
      <alignment horizontal="center" vertical="center" textRotation="90" wrapText="1" readingOrder="1"/>
    </xf>
    <xf numFmtId="0" fontId="75" fillId="0" borderId="10" xfId="102" applyNumberFormat="1" applyFont="1" applyFill="1" applyBorder="1" applyAlignment="1" applyProtection="1">
      <alignment horizontal="center" vertical="center" textRotation="90" wrapText="1" readingOrder="1"/>
    </xf>
    <xf numFmtId="0" fontId="75" fillId="48" borderId="6" xfId="102" applyNumberFormat="1" applyFont="1" applyFill="1" applyBorder="1" applyAlignment="1" applyProtection="1">
      <alignment horizontal="center" vertical="center" textRotation="90" wrapText="1" readingOrder="1"/>
    </xf>
    <xf numFmtId="0" fontId="75" fillId="49" borderId="6" xfId="102" applyNumberFormat="1" applyFont="1" applyFill="1" applyBorder="1" applyAlignment="1" applyProtection="1">
      <alignment horizontal="center" vertical="center" textRotation="90" wrapText="1" readingOrder="1"/>
    </xf>
    <xf numFmtId="49" fontId="53" fillId="0" borderId="0" xfId="104" applyNumberFormat="1" applyFont="1" applyFill="1" applyBorder="1" applyAlignment="1" applyProtection="1">
      <alignment horizontal="center" vertical="center" wrapText="1"/>
    </xf>
    <xf numFmtId="0" fontId="81" fillId="0" borderId="0" xfId="102" applyFont="1"/>
    <xf numFmtId="0" fontId="7" fillId="7" borderId="0" xfId="47" applyFont="1" applyFill="1" applyBorder="1" applyAlignment="1" applyProtection="1">
      <alignment horizontal="center" vertical="center" wrapText="1"/>
    </xf>
    <xf numFmtId="4" fontId="7" fillId="8" borderId="14" xfId="50" applyNumberFormat="1" applyFont="1" applyFill="1" applyBorder="1" applyAlignment="1" applyProtection="1">
      <alignment horizontal="right" vertical="center" wrapText="1"/>
    </xf>
    <xf numFmtId="4" fontId="7" fillId="8" borderId="10" xfId="50" applyNumberFormat="1" applyFont="1" applyFill="1" applyBorder="1" applyAlignment="1" applyProtection="1">
      <alignment horizontal="right" vertical="center" wrapText="1"/>
    </xf>
    <xf numFmtId="4" fontId="7" fillId="2" borderId="10" xfId="47" applyNumberFormat="1" applyFont="1" applyFill="1" applyBorder="1" applyAlignment="1" applyProtection="1">
      <alignment vertical="center" wrapText="1"/>
      <protection locked="0"/>
    </xf>
    <xf numFmtId="49" fontId="0" fillId="0" borderId="10" xfId="0" applyFill="1" applyBorder="1" applyAlignment="1" applyProtection="1">
      <alignment horizontal="center" vertical="center" wrapText="1"/>
    </xf>
    <xf numFmtId="0" fontId="7" fillId="0" borderId="10" xfId="32" applyFont="1" applyFill="1" applyBorder="1" applyAlignment="1" applyProtection="1">
      <alignment horizontal="center" vertical="center" wrapText="1"/>
    </xf>
    <xf numFmtId="0" fontId="0" fillId="0" borderId="10" xfId="32" applyFont="1" applyFill="1" applyBorder="1" applyAlignment="1" applyProtection="1">
      <alignment horizontal="center" vertical="center" wrapText="1"/>
    </xf>
    <xf numFmtId="0" fontId="0" fillId="0" borderId="10" xfId="47" applyFont="1" applyFill="1" applyBorder="1" applyAlignment="1" applyProtection="1">
      <alignment horizontal="center" vertical="center" wrapText="1"/>
    </xf>
    <xf numFmtId="4" fontId="7" fillId="8" borderId="10" xfId="50" applyFont="1" applyBorder="1" applyAlignment="1" applyProtection="1">
      <alignment horizontal="right" vertical="center" wrapText="1"/>
    </xf>
    <xf numFmtId="22" fontId="7" fillId="0" borderId="0" xfId="42" applyNumberFormat="1" applyFont="1" applyAlignment="1" applyProtection="1">
      <alignment horizontal="left" vertical="center" wrapText="1"/>
    </xf>
    <xf numFmtId="49" fontId="0" fillId="0" borderId="0" xfId="0" applyNumberFormat="1">
      <alignment vertical="top"/>
    </xf>
    <xf numFmtId="49" fontId="49" fillId="8" borderId="10" xfId="28" applyNumberFormat="1" applyFill="1" applyBorder="1" applyAlignment="1" applyProtection="1">
      <alignment horizontal="center" vertical="center" wrapText="1"/>
      <protection locked="0"/>
    </xf>
    <xf numFmtId="0" fontId="0" fillId="8" borderId="6" xfId="46" applyNumberFormat="1" applyFont="1" applyFill="1" applyBorder="1" applyAlignment="1" applyProtection="1">
      <alignment horizontal="center" vertical="center" wrapText="1"/>
    </xf>
    <xf numFmtId="49" fontId="7" fillId="7" borderId="10" xfId="47" applyNumberFormat="1" applyFont="1" applyFill="1" applyBorder="1" applyAlignment="1" applyProtection="1">
      <alignment vertical="center" wrapText="1"/>
    </xf>
    <xf numFmtId="49" fontId="0" fillId="2" borderId="17" xfId="47" applyNumberFormat="1" applyFont="1" applyFill="1" applyBorder="1" applyAlignment="1" applyProtection="1">
      <alignment vertical="center" wrapText="1"/>
      <protection locked="0"/>
    </xf>
    <xf numFmtId="49" fontId="0" fillId="2" borderId="10" xfId="47" applyNumberFormat="1" applyFont="1" applyFill="1" applyBorder="1" applyAlignment="1" applyProtection="1">
      <alignment vertical="center" wrapText="1"/>
      <protection locked="0"/>
    </xf>
    <xf numFmtId="49" fontId="16" fillId="0" borderId="0" xfId="38" applyFont="1" applyFill="1" applyBorder="1" applyAlignment="1" applyProtection="1">
      <alignment horizontal="left" wrapText="1"/>
    </xf>
    <xf numFmtId="0" fontId="20" fillId="0" borderId="0" xfId="20" applyFont="1" applyFill="1" applyBorder="1" applyAlignment="1" applyProtection="1">
      <alignment horizontal="left" vertical="top" wrapText="1"/>
    </xf>
    <xf numFmtId="0" fontId="43" fillId="7" borderId="0" xfId="38" applyNumberFormat="1" applyFont="1" applyFill="1" applyBorder="1" applyAlignment="1">
      <alignment horizontal="center" vertical="center" wrapText="1"/>
    </xf>
    <xf numFmtId="49" fontId="0" fillId="0" borderId="0" xfId="0" applyBorder="1" applyAlignment="1">
      <alignment horizontal="left" vertical="center" indent="1"/>
    </xf>
    <xf numFmtId="49" fontId="41" fillId="0" borderId="0" xfId="30" applyNumberFormat="1" applyFont="1" applyFill="1" applyBorder="1" applyAlignment="1" applyProtection="1">
      <alignment horizontal="left" vertical="center" wrapText="1" indent="1"/>
    </xf>
    <xf numFmtId="0" fontId="49" fillId="7" borderId="0" xfId="28" applyNumberFormat="1" applyFill="1" applyBorder="1" applyAlignment="1" applyProtection="1">
      <alignment horizontal="left" vertical="center" wrapText="1"/>
    </xf>
    <xf numFmtId="49" fontId="0" fillId="0" borderId="0" xfId="0" applyFill="1" applyBorder="1" applyAlignment="1" applyProtection="1">
      <alignment horizontal="right" vertical="center" indent="1"/>
    </xf>
    <xf numFmtId="49" fontId="49" fillId="0" borderId="0" xfId="28" applyNumberFormat="1" applyFill="1" applyBorder="1" applyAlignment="1" applyProtection="1">
      <alignment horizontal="left" vertical="center" wrapText="1" indent="1"/>
    </xf>
    <xf numFmtId="49" fontId="16" fillId="0" borderId="0" xfId="38" applyFont="1" applyFill="1" applyBorder="1" applyAlignment="1" applyProtection="1">
      <alignment horizontal="justify" vertical="justify" wrapText="1"/>
    </xf>
    <xf numFmtId="0" fontId="21" fillId="0" borderId="0" xfId="38" applyNumberFormat="1" applyFont="1" applyFill="1" applyAlignment="1" applyProtection="1">
      <alignment horizontal="left" vertical="center" wrapText="1"/>
    </xf>
    <xf numFmtId="0" fontId="20" fillId="0" borderId="0" xfId="38" applyNumberFormat="1" applyFont="1" applyFill="1" applyAlignment="1" applyProtection="1">
      <alignment horizontal="left" vertical="center"/>
    </xf>
    <xf numFmtId="0" fontId="20" fillId="10" borderId="33" xfId="26" applyNumberFormat="1" applyFont="1" applyFill="1" applyBorder="1" applyAlignment="1">
      <alignment horizontal="center" vertical="center" wrapText="1"/>
    </xf>
    <xf numFmtId="0" fontId="20" fillId="10" borderId="34" xfId="26" applyNumberFormat="1" applyFont="1" applyFill="1" applyBorder="1" applyAlignment="1">
      <alignment horizontal="center" vertical="center" wrapText="1"/>
    </xf>
    <xf numFmtId="0" fontId="20" fillId="10" borderId="35" xfId="26" applyNumberFormat="1" applyFont="1" applyFill="1" applyBorder="1" applyAlignment="1">
      <alignment horizontal="center" vertical="center" wrapText="1"/>
    </xf>
    <xf numFmtId="0" fontId="16" fillId="0" borderId="0" xfId="38" applyNumberFormat="1" applyFont="1" applyFill="1" applyBorder="1" applyAlignment="1" applyProtection="1">
      <alignment horizontal="justify" vertical="top" wrapText="1"/>
    </xf>
    <xf numFmtId="49" fontId="20" fillId="0" borderId="0" xfId="0" applyFont="1" applyFill="1" applyBorder="1" applyAlignment="1" applyProtection="1">
      <alignment horizontal="left" vertical="top" wrapText="1" indent="2"/>
    </xf>
    <xf numFmtId="49" fontId="16" fillId="7" borderId="14" xfId="38" applyFont="1" applyFill="1" applyBorder="1" applyAlignment="1">
      <alignment horizontal="left" vertical="center" wrapText="1"/>
    </xf>
    <xf numFmtId="49" fontId="16" fillId="7" borderId="0" xfId="38" applyFont="1" applyFill="1" applyBorder="1" applyAlignment="1">
      <alignment horizontal="left" vertical="center" wrapText="1"/>
    </xf>
    <xf numFmtId="0" fontId="16" fillId="0" borderId="0" xfId="38" applyNumberFormat="1" applyFont="1" applyFill="1" applyBorder="1" applyAlignment="1" applyProtection="1">
      <alignment horizontal="justify" vertical="center" wrapText="1"/>
    </xf>
    <xf numFmtId="49" fontId="49" fillId="0" borderId="0" xfId="28" applyNumberFormat="1" applyBorder="1" applyProtection="1">
      <alignment vertical="top"/>
    </xf>
    <xf numFmtId="0" fontId="20" fillId="0" borderId="0" xfId="20" applyFont="1" applyFill="1" applyBorder="1" applyAlignment="1" applyProtection="1">
      <alignment horizontal="center" vertical="top" wrapText="1"/>
    </xf>
    <xf numFmtId="49" fontId="49" fillId="0" borderId="0" xfId="28" applyNumberFormat="1" applyFill="1" applyBorder="1" applyAlignment="1" applyProtection="1">
      <alignment horizontal="left" vertical="top" wrapText="1"/>
    </xf>
    <xf numFmtId="49" fontId="20" fillId="0" borderId="0" xfId="16" applyNumberFormat="1" applyFont="1" applyFill="1" applyBorder="1" applyAlignment="1" applyProtection="1">
      <alignment horizontal="left" vertical="center" wrapText="1" indent="1"/>
    </xf>
    <xf numFmtId="49" fontId="20" fillId="0" borderId="0" xfId="16" applyNumberFormat="1" applyFill="1" applyBorder="1" applyAlignment="1" applyProtection="1">
      <alignment horizontal="left" vertical="center" wrapText="1" indent="1"/>
    </xf>
    <xf numFmtId="0" fontId="49" fillId="7" borderId="0" xfId="28" applyNumberFormat="1" applyFill="1" applyBorder="1" applyAlignment="1" applyProtection="1">
      <alignment horizontal="center" vertical="center" wrapText="1"/>
    </xf>
    <xf numFmtId="0" fontId="49" fillId="0" borderId="0" xfId="28" applyAlignment="1" applyProtection="1">
      <alignment horizontal="left" vertical="center"/>
    </xf>
    <xf numFmtId="49" fontId="16" fillId="7" borderId="14" xfId="38" applyFont="1" applyFill="1" applyBorder="1" applyAlignment="1">
      <alignment vertical="center" wrapText="1"/>
    </xf>
    <xf numFmtId="49" fontId="16" fillId="7" borderId="0" xfId="38" applyFont="1" applyFill="1" applyBorder="1" applyAlignment="1">
      <alignment vertical="center" wrapText="1"/>
    </xf>
    <xf numFmtId="49" fontId="0" fillId="0" borderId="0" xfId="0" applyFill="1" applyBorder="1" applyAlignment="1" applyProtection="1">
      <alignment horizontal="right" vertical="top" indent="1"/>
    </xf>
    <xf numFmtId="0" fontId="20" fillId="0" borderId="0" xfId="20" applyFont="1" applyFill="1" applyBorder="1" applyAlignment="1" applyProtection="1">
      <alignment horizontal="left" vertical="center" wrapText="1"/>
    </xf>
    <xf numFmtId="49" fontId="16" fillId="0" borderId="0" xfId="0" applyFont="1" applyFill="1" applyBorder="1" applyAlignment="1" applyProtection="1">
      <alignment horizontal="left" vertical="center" wrapText="1"/>
    </xf>
    <xf numFmtId="49" fontId="0" fillId="0" borderId="0" xfId="0" applyBorder="1" applyAlignment="1">
      <alignment vertical="center"/>
    </xf>
    <xf numFmtId="0" fontId="20" fillId="0" borderId="7" xfId="49" applyFont="1" applyFill="1" applyBorder="1" applyAlignment="1">
      <alignment horizontal="center" vertical="center" wrapText="1"/>
    </xf>
    <xf numFmtId="0" fontId="7" fillId="7" borderId="29" xfId="45" applyFont="1" applyFill="1" applyBorder="1" applyAlignment="1" applyProtection="1">
      <alignment horizontal="right" vertical="center" wrapText="1" indent="1"/>
    </xf>
    <xf numFmtId="4" fontId="7" fillId="12" borderId="27" xfId="47" applyNumberFormat="1" applyFont="1" applyFill="1" applyBorder="1" applyAlignment="1" applyProtection="1">
      <alignment horizontal="right" vertical="center" wrapText="1"/>
      <protection locked="0"/>
    </xf>
    <xf numFmtId="4" fontId="7" fillId="12" borderId="14" xfId="47" applyNumberFormat="1" applyFont="1" applyFill="1" applyBorder="1" applyAlignment="1" applyProtection="1">
      <alignment horizontal="right" vertical="center" wrapText="1"/>
      <protection locked="0"/>
    </xf>
    <xf numFmtId="4" fontId="7" fillId="0" borderId="26" xfId="47" applyNumberFormat="1" applyFont="1" applyFill="1" applyBorder="1" applyAlignment="1" applyProtection="1">
      <alignment horizontal="center" vertical="top" wrapText="1"/>
    </xf>
    <xf numFmtId="4" fontId="7" fillId="0" borderId="21" xfId="47" applyNumberFormat="1" applyFont="1" applyFill="1" applyBorder="1" applyAlignment="1" applyProtection="1">
      <alignment horizontal="center" vertical="top" wrapText="1"/>
    </xf>
    <xf numFmtId="3" fontId="7" fillId="0" borderId="26" xfId="47" applyNumberFormat="1" applyFont="1" applyFill="1" applyBorder="1" applyAlignment="1" applyProtection="1">
      <alignment horizontal="center" vertical="center" wrapText="1"/>
    </xf>
    <xf numFmtId="3" fontId="7" fillId="0" borderId="21" xfId="47" applyNumberFormat="1" applyFont="1" applyFill="1" applyBorder="1" applyAlignment="1" applyProtection="1">
      <alignment horizontal="center" vertical="center" wrapText="1"/>
    </xf>
    <xf numFmtId="49" fontId="7" fillId="0" borderId="26" xfId="47" applyNumberFormat="1" applyFont="1" applyFill="1" applyBorder="1" applyAlignment="1" applyProtection="1">
      <alignment horizontal="center" vertical="center" wrapText="1"/>
    </xf>
    <xf numFmtId="49" fontId="7" fillId="0" borderId="21" xfId="47" applyNumberFormat="1" applyFont="1" applyFill="1" applyBorder="1" applyAlignment="1" applyProtection="1">
      <alignment horizontal="center" vertical="center" wrapText="1"/>
    </xf>
    <xf numFmtId="49" fontId="7" fillId="7" borderId="27" xfId="47" applyNumberFormat="1" applyFont="1" applyFill="1" applyBorder="1" applyAlignment="1" applyProtection="1">
      <alignment horizontal="center" vertical="center" wrapText="1"/>
    </xf>
    <xf numFmtId="49" fontId="7" fillId="7" borderId="14" xfId="47" applyNumberFormat="1" applyFont="1" applyFill="1" applyBorder="1" applyAlignment="1" applyProtection="1">
      <alignment horizontal="center" vertical="center" wrapText="1"/>
    </xf>
    <xf numFmtId="49" fontId="7" fillId="7" borderId="27" xfId="47" applyNumberFormat="1" applyFont="1" applyFill="1" applyBorder="1" applyAlignment="1" applyProtection="1">
      <alignment horizontal="left" vertical="center" wrapText="1"/>
    </xf>
    <xf numFmtId="49" fontId="7" fillId="7" borderId="14" xfId="47" applyNumberFormat="1" applyFont="1" applyFill="1" applyBorder="1" applyAlignment="1" applyProtection="1">
      <alignment horizontal="left" vertical="center" wrapText="1"/>
    </xf>
    <xf numFmtId="49" fontId="7" fillId="7" borderId="48" xfId="47" applyNumberFormat="1" applyFont="1" applyFill="1" applyBorder="1" applyAlignment="1" applyProtection="1">
      <alignment horizontal="center" vertical="center" wrapText="1"/>
    </xf>
    <xf numFmtId="49" fontId="7" fillId="7" borderId="21" xfId="47" applyNumberFormat="1" applyFont="1" applyFill="1" applyBorder="1" applyAlignment="1" applyProtection="1">
      <alignment horizontal="center" vertical="center" wrapText="1"/>
    </xf>
    <xf numFmtId="49" fontId="7" fillId="12" borderId="27" xfId="47" applyNumberFormat="1" applyFont="1" applyFill="1" applyBorder="1" applyAlignment="1" applyProtection="1">
      <alignment horizontal="center" vertical="center" wrapText="1"/>
      <protection locked="0"/>
    </xf>
    <xf numFmtId="49" fontId="7" fillId="12" borderId="14" xfId="47" applyNumberFormat="1" applyFont="1" applyFill="1" applyBorder="1" applyAlignment="1" applyProtection="1">
      <alignment horizontal="center" vertical="center" wrapText="1"/>
      <protection locked="0"/>
    </xf>
    <xf numFmtId="4" fontId="7" fillId="0" borderId="27" xfId="47" applyNumberFormat="1" applyFont="1" applyFill="1" applyBorder="1" applyAlignment="1" applyProtection="1">
      <alignment horizontal="right" vertical="center" wrapText="1"/>
    </xf>
    <xf numFmtId="4" fontId="7" fillId="0" borderId="14" xfId="47" applyNumberFormat="1" applyFont="1" applyFill="1" applyBorder="1" applyAlignment="1" applyProtection="1">
      <alignment horizontal="right" vertical="center" wrapText="1"/>
    </xf>
    <xf numFmtId="0" fontId="0" fillId="0" borderId="6" xfId="47" applyFont="1" applyFill="1" applyBorder="1" applyAlignment="1" applyProtection="1">
      <alignment horizontal="center" vertical="center" wrapText="1"/>
    </xf>
    <xf numFmtId="0" fontId="0" fillId="0" borderId="7" xfId="47" applyFont="1" applyFill="1" applyBorder="1" applyAlignment="1" applyProtection="1">
      <alignment horizontal="center" vertical="center" wrapText="1"/>
    </xf>
    <xf numFmtId="49" fontId="0" fillId="0" borderId="6" xfId="0" applyFill="1" applyBorder="1" applyAlignment="1" applyProtection="1">
      <alignment horizontal="center" vertical="center" wrapText="1"/>
    </xf>
    <xf numFmtId="49" fontId="0" fillId="0" borderId="7" xfId="0" applyFill="1" applyBorder="1" applyAlignment="1" applyProtection="1">
      <alignment horizontal="center" vertical="center" wrapText="1"/>
    </xf>
    <xf numFmtId="0" fontId="0" fillId="0" borderId="6" xfId="32" applyFont="1" applyFill="1" applyBorder="1" applyAlignment="1" applyProtection="1">
      <alignment horizontal="center" vertical="center" wrapText="1"/>
    </xf>
    <xf numFmtId="0" fontId="0" fillId="0" borderId="14" xfId="32" applyFont="1" applyFill="1" applyBorder="1" applyAlignment="1" applyProtection="1">
      <alignment horizontal="center" vertical="center" wrapText="1"/>
    </xf>
    <xf numFmtId="0" fontId="0" fillId="0" borderId="47" xfId="32" applyFont="1" applyFill="1" applyBorder="1" applyAlignment="1" applyProtection="1">
      <alignment horizontal="center" vertical="center" wrapText="1"/>
    </xf>
    <xf numFmtId="0" fontId="0" fillId="0" borderId="49" xfId="32" applyFont="1" applyFill="1" applyBorder="1" applyAlignment="1" applyProtection="1">
      <alignment horizontal="center" vertical="center" wrapText="1"/>
    </xf>
    <xf numFmtId="0" fontId="0" fillId="0" borderId="52" xfId="32" applyFont="1" applyFill="1" applyBorder="1" applyAlignment="1" applyProtection="1">
      <alignment horizontal="center" vertical="center" wrapText="1"/>
    </xf>
    <xf numFmtId="0" fontId="0" fillId="0" borderId="24" xfId="32" applyFont="1" applyFill="1" applyBorder="1" applyAlignment="1" applyProtection="1">
      <alignment horizontal="center" vertical="center" wrapText="1"/>
    </xf>
    <xf numFmtId="0" fontId="7" fillId="0" borderId="6" xfId="32" applyFont="1" applyFill="1" applyBorder="1" applyAlignment="1" applyProtection="1">
      <alignment horizontal="center" vertical="center" wrapText="1"/>
    </xf>
    <xf numFmtId="0" fontId="7" fillId="0" borderId="14" xfId="32" applyFont="1" applyFill="1" applyBorder="1" applyAlignment="1" applyProtection="1">
      <alignment horizontal="center" vertical="center" wrapText="1"/>
    </xf>
    <xf numFmtId="0" fontId="0" fillId="0" borderId="0" xfId="47" applyFont="1" applyFill="1" applyAlignment="1" applyProtection="1">
      <alignment horizontal="left" vertical="center" wrapText="1"/>
    </xf>
    <xf numFmtId="0" fontId="7" fillId="0" borderId="0" xfId="47" applyFont="1" applyFill="1" applyAlignment="1" applyProtection="1">
      <alignment horizontal="left" vertical="center" wrapText="1"/>
    </xf>
    <xf numFmtId="0" fontId="0" fillId="0" borderId="7" xfId="32" applyFont="1" applyFill="1" applyBorder="1" applyAlignment="1" applyProtection="1">
      <alignment horizontal="center" vertical="center" wrapText="1"/>
    </xf>
    <xf numFmtId="0" fontId="7" fillId="0" borderId="7" xfId="32" applyFont="1" applyFill="1" applyBorder="1" applyAlignment="1" applyProtection="1">
      <alignment horizontal="center" vertical="center" wrapText="1"/>
    </xf>
    <xf numFmtId="0" fontId="7" fillId="7" borderId="6" xfId="47" applyFont="1" applyFill="1" applyBorder="1" applyAlignment="1" applyProtection="1">
      <alignment horizontal="center" vertical="center" wrapText="1"/>
    </xf>
    <xf numFmtId="0" fontId="7" fillId="7" borderId="14" xfId="47" applyFont="1" applyFill="1" applyBorder="1" applyAlignment="1" applyProtection="1">
      <alignment horizontal="center" vertical="center" wrapText="1"/>
    </xf>
    <xf numFmtId="0" fontId="0" fillId="7" borderId="7" xfId="47" applyFont="1" applyFill="1" applyBorder="1" applyAlignment="1" applyProtection="1">
      <alignment horizontal="center" vertical="center" wrapText="1"/>
    </xf>
    <xf numFmtId="0" fontId="7" fillId="7" borderId="0" xfId="47" applyFont="1" applyFill="1" applyBorder="1" applyAlignment="1" applyProtection="1">
      <alignment horizontal="center" vertical="center" wrapText="1"/>
    </xf>
    <xf numFmtId="0" fontId="0" fillId="0" borderId="26" xfId="32" applyFont="1" applyFill="1" applyBorder="1" applyAlignment="1" applyProtection="1">
      <alignment horizontal="center" vertical="center" wrapText="1"/>
    </xf>
    <xf numFmtId="0" fontId="0" fillId="0" borderId="21" xfId="32" applyFont="1" applyFill="1" applyBorder="1" applyAlignment="1" applyProtection="1">
      <alignment horizontal="center" vertical="center" wrapText="1"/>
    </xf>
    <xf numFmtId="0" fontId="0" fillId="0" borderId="30" xfId="32" applyFont="1" applyFill="1" applyBorder="1" applyAlignment="1" applyProtection="1">
      <alignment horizontal="center" vertical="center" wrapText="1"/>
    </xf>
    <xf numFmtId="0" fontId="75" fillId="49" borderId="17" xfId="102" applyFont="1" applyFill="1" applyBorder="1" applyAlignment="1">
      <alignment horizontal="center" vertical="center" wrapText="1"/>
    </xf>
    <xf numFmtId="0" fontId="75" fillId="49" borderId="24" xfId="102" applyFont="1" applyFill="1" applyBorder="1" applyAlignment="1">
      <alignment horizontal="center" vertical="center" wrapText="1"/>
    </xf>
    <xf numFmtId="49" fontId="75" fillId="48" borderId="17" xfId="102" applyNumberFormat="1" applyFont="1" applyFill="1" applyBorder="1" applyAlignment="1" applyProtection="1">
      <alignment horizontal="center" vertical="center" wrapText="1" readingOrder="1"/>
    </xf>
    <xf numFmtId="49" fontId="75" fillId="48" borderId="24" xfId="102" applyNumberFormat="1" applyFont="1" applyFill="1" applyBorder="1" applyAlignment="1" applyProtection="1">
      <alignment horizontal="center" vertical="center" wrapText="1" readingOrder="1"/>
    </xf>
    <xf numFmtId="49" fontId="75" fillId="0" borderId="26" xfId="102" applyNumberFormat="1" applyFont="1" applyFill="1" applyBorder="1" applyAlignment="1" applyProtection="1">
      <alignment horizontal="center" vertical="center" wrapText="1" readingOrder="1"/>
    </xf>
    <xf numFmtId="49" fontId="75" fillId="0" borderId="21" xfId="102" applyNumberFormat="1" applyFont="1" applyFill="1" applyBorder="1" applyAlignment="1" applyProtection="1">
      <alignment horizontal="center" vertical="center" wrapText="1" readingOrder="1"/>
    </xf>
    <xf numFmtId="49" fontId="75" fillId="0" borderId="30" xfId="102" applyNumberFormat="1" applyFont="1" applyFill="1" applyBorder="1" applyAlignment="1" applyProtection="1">
      <alignment horizontal="center" vertical="center" wrapText="1" readingOrder="1"/>
    </xf>
    <xf numFmtId="49" fontId="0" fillId="47" borderId="10" xfId="0" applyFill="1" applyBorder="1" applyAlignment="1">
      <alignment horizontal="center" vertical="center"/>
    </xf>
    <xf numFmtId="0" fontId="10" fillId="48" borderId="17" xfId="0" applyNumberFormat="1" applyFont="1" applyFill="1" applyBorder="1" applyAlignment="1">
      <alignment horizontal="center" vertical="center" wrapText="1"/>
    </xf>
    <xf numFmtId="0" fontId="10" fillId="48" borderId="18" xfId="0" applyNumberFormat="1" applyFont="1" applyFill="1" applyBorder="1" applyAlignment="1">
      <alignment horizontal="center" vertical="center" wrapText="1"/>
    </xf>
    <xf numFmtId="0" fontId="10" fillId="48" borderId="24" xfId="0" applyNumberFormat="1" applyFont="1" applyFill="1" applyBorder="1" applyAlignment="1">
      <alignment horizontal="center" vertical="center" wrapText="1"/>
    </xf>
    <xf numFmtId="0" fontId="10" fillId="49" borderId="10" xfId="0" applyNumberFormat="1" applyFont="1" applyFill="1" applyBorder="1" applyAlignment="1">
      <alignment horizontal="center" vertical="center" wrapText="1"/>
    </xf>
    <xf numFmtId="0" fontId="75" fillId="48" borderId="6" xfId="102" applyFont="1" applyFill="1" applyBorder="1" applyAlignment="1">
      <alignment horizontal="center" vertical="center" wrapText="1"/>
    </xf>
    <xf numFmtId="0" fontId="75" fillId="48" borderId="7" xfId="102" applyFont="1" applyFill="1" applyBorder="1" applyAlignment="1">
      <alignment horizontal="center" vertical="center" wrapText="1"/>
    </xf>
    <xf numFmtId="0" fontId="75" fillId="48" borderId="32" xfId="102" applyFont="1" applyFill="1" applyBorder="1" applyAlignment="1">
      <alignment horizontal="center" vertical="center" wrapText="1"/>
    </xf>
    <xf numFmtId="0" fontId="75" fillId="49" borderId="6" xfId="102" applyFont="1" applyFill="1" applyBorder="1" applyAlignment="1">
      <alignment horizontal="center" vertical="center" wrapText="1"/>
    </xf>
    <xf numFmtId="0" fontId="75" fillId="49" borderId="32" xfId="102" applyFont="1" applyFill="1" applyBorder="1" applyAlignment="1">
      <alignment horizontal="center" vertical="center" wrapText="1"/>
    </xf>
    <xf numFmtId="0" fontId="75" fillId="49" borderId="50" xfId="102" applyFont="1" applyFill="1" applyBorder="1" applyAlignment="1">
      <alignment horizontal="center" vertical="center" wrapText="1"/>
    </xf>
    <xf numFmtId="0" fontId="75" fillId="49" borderId="51" xfId="102" applyFont="1" applyFill="1" applyBorder="1" applyAlignment="1">
      <alignment horizontal="center" vertical="center" wrapText="1"/>
    </xf>
    <xf numFmtId="0" fontId="75" fillId="49" borderId="18" xfId="102" applyFont="1" applyFill="1" applyBorder="1" applyAlignment="1">
      <alignment horizontal="center" vertical="center" wrapText="1"/>
    </xf>
    <xf numFmtId="0" fontId="20" fillId="0" borderId="18" xfId="48" applyFont="1" applyBorder="1" applyAlignment="1">
      <alignment horizontal="center" vertical="center"/>
    </xf>
    <xf numFmtId="49" fontId="7" fillId="0" borderId="30" xfId="47" applyNumberFormat="1" applyFont="1" applyFill="1" applyBorder="1" applyAlignment="1" applyProtection="1">
      <alignment horizontal="center" vertical="center" wrapText="1"/>
    </xf>
    <xf numFmtId="4" fontId="7" fillId="0" borderId="30" xfId="47" applyNumberFormat="1" applyFont="1" applyFill="1" applyBorder="1" applyAlignment="1" applyProtection="1">
      <alignment horizontal="center" vertical="top" wrapText="1"/>
    </xf>
    <xf numFmtId="3" fontId="7" fillId="0" borderId="30" xfId="47" applyNumberFormat="1" applyFont="1" applyFill="1" applyBorder="1" applyAlignment="1" applyProtection="1">
      <alignment horizontal="center" vertical="center" wrapText="1"/>
    </xf>
    <xf numFmtId="49" fontId="7" fillId="7" borderId="36" xfId="47" applyNumberFormat="1" applyFont="1" applyFill="1" applyBorder="1" applyAlignment="1" applyProtection="1">
      <alignment horizontal="left" vertical="center" wrapText="1"/>
    </xf>
    <xf numFmtId="49" fontId="7" fillId="12" borderId="36" xfId="47" applyNumberFormat="1" applyFont="1" applyFill="1" applyBorder="1" applyAlignment="1" applyProtection="1">
      <alignment horizontal="center" vertical="center" wrapText="1"/>
      <protection locked="0"/>
    </xf>
    <xf numFmtId="49" fontId="7" fillId="7" borderId="46" xfId="47" applyNumberFormat="1" applyFont="1" applyFill="1" applyBorder="1" applyAlignment="1" applyProtection="1">
      <alignment horizontal="center" vertical="center" wrapText="1"/>
    </xf>
    <xf numFmtId="4" fontId="7" fillId="0" borderId="36" xfId="47" applyNumberFormat="1" applyFont="1" applyFill="1" applyBorder="1" applyAlignment="1" applyProtection="1">
      <alignment horizontal="right" vertical="center" wrapText="1"/>
    </xf>
    <xf numFmtId="4" fontId="7" fillId="12" borderId="36" xfId="47" applyNumberFormat="1" applyFont="1" applyFill="1" applyBorder="1" applyAlignment="1" applyProtection="1">
      <alignment horizontal="right" vertical="center" wrapText="1"/>
      <protection locked="0"/>
    </xf>
    <xf numFmtId="49" fontId="33" fillId="14" borderId="31" xfId="0" applyFont="1" applyFill="1" applyBorder="1" applyAlignment="1" applyProtection="1">
      <alignment horizontal="left" vertical="center" indent="1"/>
    </xf>
    <xf numFmtId="49" fontId="7" fillId="7" borderId="36" xfId="47" applyNumberFormat="1" applyFont="1" applyFill="1" applyBorder="1" applyAlignment="1" applyProtection="1">
      <alignment horizontal="center" vertical="center" wrapText="1"/>
    </xf>
    <xf numFmtId="0" fontId="0" fillId="0" borderId="10" xfId="32" applyFont="1" applyFill="1" applyBorder="1" applyAlignment="1" applyProtection="1">
      <alignment horizontal="center" vertical="center" wrapText="1"/>
    </xf>
    <xf numFmtId="49" fontId="0" fillId="0" borderId="10" xfId="0" applyFill="1" applyBorder="1" applyAlignment="1" applyProtection="1">
      <alignment horizontal="center" vertical="center" wrapText="1"/>
    </xf>
    <xf numFmtId="0" fontId="0" fillId="0" borderId="10" xfId="47" applyFont="1" applyFill="1" applyBorder="1" applyAlignment="1" applyProtection="1">
      <alignment horizontal="center" vertical="center" wrapText="1"/>
    </xf>
    <xf numFmtId="49" fontId="49" fillId="7" borderId="10" xfId="28" applyNumberFormat="1" applyFill="1" applyBorder="1" applyAlignment="1" applyProtection="1">
      <alignment horizontal="center" vertical="center" wrapText="1"/>
    </xf>
  </cellXfs>
  <cellStyles count="105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68" builtinId="30" hidden="1"/>
    <cellStyle name="20% — акцент2" xfId="72" builtinId="34" hidden="1"/>
    <cellStyle name="20% — акцент3" xfId="76" builtinId="38" hidden="1"/>
    <cellStyle name="20% — акцент4" xfId="80" builtinId="42" hidden="1"/>
    <cellStyle name="20% — акцент5" xfId="84" builtinId="46" hidden="1"/>
    <cellStyle name="20% — акцент6" xfId="88" builtinId="50" hidden="1"/>
    <cellStyle name="40% — акцент1" xfId="69" builtinId="31" hidden="1"/>
    <cellStyle name="40% — акцент2" xfId="73" builtinId="35" hidden="1"/>
    <cellStyle name="40% — акцент3" xfId="77" builtinId="39" hidden="1"/>
    <cellStyle name="40% — акцент4" xfId="81" builtinId="43" hidden="1"/>
    <cellStyle name="40% — акцент5" xfId="85" builtinId="47" hidden="1"/>
    <cellStyle name="40% — акцент6" xfId="89" builtinId="51" hidden="1"/>
    <cellStyle name="60% — акцент1" xfId="70" builtinId="32" hidden="1"/>
    <cellStyle name="60% — акцент2" xfId="74" builtinId="36" hidden="1"/>
    <cellStyle name="60% — акцент3" xfId="78" builtinId="40" hidden="1"/>
    <cellStyle name="60% — акцент4" xfId="82" builtinId="44" hidden="1"/>
    <cellStyle name="60% — акцент5" xfId="86" builtinId="48" hidden="1"/>
    <cellStyle name="60% — акцент6" xfId="90" builtinId="52" hidden="1"/>
    <cellStyle name="Cells 2" xfId="16"/>
    <cellStyle name="Currency [0]" xfId="17"/>
    <cellStyle name="currency1" xfId="92"/>
    <cellStyle name="Currency2" xfId="18"/>
    <cellStyle name="currency3" xfId="93"/>
    <cellStyle name="currency4" xfId="94"/>
    <cellStyle name="Followed Hyperlink" xfId="19"/>
    <cellStyle name="Header 3" xfId="20"/>
    <cellStyle name="Hyperlink" xfId="21"/>
    <cellStyle name="normal" xfId="22"/>
    <cellStyle name="Normal1" xfId="23"/>
    <cellStyle name="Normal2" xfId="24"/>
    <cellStyle name="Percent1" xfId="25"/>
    <cellStyle name="Title 4" xfId="26"/>
    <cellStyle name="Акцент1" xfId="67" builtinId="29" hidden="1"/>
    <cellStyle name="Акцент2" xfId="71" builtinId="33" hidden="1"/>
    <cellStyle name="Акцент3" xfId="75" builtinId="37" hidden="1"/>
    <cellStyle name="Акцент4" xfId="79" builtinId="41" hidden="1"/>
    <cellStyle name="Акцент5" xfId="83" builtinId="45" hidden="1"/>
    <cellStyle name="Акцент6" xfId="87" builtinId="49" hidden="1"/>
    <cellStyle name="Ввод " xfId="27" builtinId="20" customBuiltin="1"/>
    <cellStyle name="Вывод" xfId="59" builtinId="21" hidden="1"/>
    <cellStyle name="Вычисление" xfId="60" builtinId="22" hidden="1"/>
    <cellStyle name="Гиперссылка" xfId="28" builtinId="8"/>
    <cellStyle name="Гиперссылка 2 2" xfId="29"/>
    <cellStyle name="Гиперссылка 4" xfId="30"/>
    <cellStyle name="Денежный" xfId="97" builtinId="4" hidden="1"/>
    <cellStyle name="Денежный [0]" xfId="98" builtinId="7" hidden="1"/>
    <cellStyle name="Заголовок" xfId="31"/>
    <cellStyle name="Заголовок 1" xfId="52" builtinId="16" hidden="1"/>
    <cellStyle name="Заголовок 2" xfId="53" builtinId="17" hidden="1"/>
    <cellStyle name="Заголовок 3" xfId="54" builtinId="18" hidden="1"/>
    <cellStyle name="Заголовок 4" xfId="55" builtinId="19" hidden="1"/>
    <cellStyle name="ЗаголовокСтолбца" xfId="32"/>
    <cellStyle name="Значение" xfId="33"/>
    <cellStyle name="Итог" xfId="66" builtinId="25" hidden="1"/>
    <cellStyle name="Контрольная ячейка" xfId="62" builtinId="23" hidden="1"/>
    <cellStyle name="Название" xfId="51" builtinId="15" hidden="1"/>
    <cellStyle name="Нейтральный" xfId="58" builtinId="28" hidden="1"/>
    <cellStyle name="Обычный" xfId="0" builtinId="0"/>
    <cellStyle name="Обычный 10" xfId="34"/>
    <cellStyle name="Обычный 11" xfId="35"/>
    <cellStyle name="Обычный 2" xfId="36"/>
    <cellStyle name="Обычный 3" xfId="102"/>
    <cellStyle name="Обычный 3 2" xfId="37"/>
    <cellStyle name="Обычный 3 3" xfId="38"/>
    <cellStyle name="Обычный_46EE(v6.1.1)" xfId="39"/>
    <cellStyle name="Обычный_INVEST.WARM.PLAN.4.78(v0.1)" xfId="40"/>
    <cellStyle name="Обычный_KRU.TARIFF.FACT-0.3" xfId="41"/>
    <cellStyle name="Обычный_MINENERGO.340.PRIL79(v0.1)" xfId="42"/>
    <cellStyle name="Обычный_PASSPORT.TEPLO.PROIZV.2016(v1.0)" xfId="91"/>
    <cellStyle name="Обычный_PREDEL.JKH.2010(v1.3)" xfId="43"/>
    <cellStyle name="Обычный_RANGE_46_EE" xfId="104"/>
    <cellStyle name="Обычный_razrabotka_sablonov_po_WKU" xfId="44"/>
    <cellStyle name="Обычный_SIMPLE_1_massive2" xfId="45"/>
    <cellStyle name="Обычный_ЖКУ_проект3" xfId="46"/>
    <cellStyle name="Обычный_Мониторинг инвестиций" xfId="47"/>
    <cellStyle name="Обычный_Новая проверка голубых" xfId="100"/>
    <cellStyle name="Обычный_Шаблон по источникам для Модуля Реестр (2)" xfId="48"/>
    <cellStyle name="Обычный_Шаблон по источникам для Модуля Реестр (2) 2" xfId="49"/>
    <cellStyle name="Обычный_Шаблон по источникам для Модуля Реестр (2) 2 2" xfId="103"/>
    <cellStyle name="Открывавшаяся гиперссылка" xfId="101" builtinId="9" hidden="1"/>
    <cellStyle name="Плохой" xfId="57" builtinId="27" hidden="1"/>
    <cellStyle name="Пояснение" xfId="65" builtinId="53" hidden="1"/>
    <cellStyle name="Примечание" xfId="64" builtinId="10" hidden="1"/>
    <cellStyle name="Процентный" xfId="99" builtinId="5" hidden="1"/>
    <cellStyle name="Связанная ячейка" xfId="61" builtinId="24" hidden="1"/>
    <cellStyle name="Текст предупреждения" xfId="63" builtinId="11" hidden="1"/>
    <cellStyle name="Финансовый" xfId="95" builtinId="3" hidden="1"/>
    <cellStyle name="Финансовый [0]" xfId="96" builtinId="6" hidden="1"/>
    <cellStyle name="ФормулаВБ_Мониторинг инвестиций" xfId="50"/>
    <cellStyle name="Хороший" xfId="56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FFFFEB"/>
      <rgbColor rgb="000000FF"/>
      <rgbColor rgb="00FFFF00"/>
      <rgbColor rgb="00FF00FF"/>
      <rgbColor rgb="0000FFFF"/>
      <rgbColor rgb="00800000"/>
      <rgbColor rgb="00FF9966"/>
      <rgbColor rgb="00000080"/>
      <rgbColor rgb="00808000"/>
      <rgbColor rgb="00800080"/>
      <rgbColor rgb="00008080"/>
      <rgbColor rgb="00BCBCBC"/>
      <rgbColor rgb="00999999"/>
      <rgbColor rgb="009999FF"/>
      <rgbColor rgb="00993366"/>
      <rgbColor rgb="00FFFFCC"/>
      <rgbColor rgb="00CCFFFF"/>
      <rgbColor rgb="00660066"/>
      <rgbColor rgb="00FF8080"/>
      <rgbColor rgb="000066CC"/>
      <rgbColor rgb="00D3DBD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00FF99"/>
      <rgbColor rgb="00CC99FF"/>
      <rgbColor rgb="00FFCC99"/>
      <rgbColor rgb="003366FF"/>
      <rgbColor rgb="0033CCCC"/>
      <rgbColor rgb="00CCFF99"/>
      <rgbColor rgb="00FFCC00"/>
      <rgbColor rgb="00FF9900"/>
      <rgbColor rgb="00FF6600"/>
      <rgbColor rgb="00666699"/>
      <rgbColor rgb="00999999"/>
      <rgbColor rgb="00003366"/>
      <rgbColor rgb="00FF5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476884</xdr:rowOff>
    </xdr:from>
    <xdr:to>
      <xdr:col>3</xdr:col>
      <xdr:colOff>0</xdr:colOff>
      <xdr:row>114</xdr:row>
      <xdr:rowOff>187959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29640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  <a:endParaRPr lang="ru-RU"/>
        </a:p>
      </xdr:txBody>
    </xdr:sp>
    <xdr:clientData/>
  </xdr:twoCellAnchor>
  <xdr:twoCellAnchor editAs="absolute">
    <xdr:from>
      <xdr:col>1</xdr:col>
      <xdr:colOff>0</xdr:colOff>
      <xdr:row>18</xdr:row>
      <xdr:rowOff>13334</xdr:rowOff>
    </xdr:from>
    <xdr:to>
      <xdr:col>3</xdr:col>
      <xdr:colOff>0</xdr:colOff>
      <xdr:row>18</xdr:row>
      <xdr:rowOff>476884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285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Консультация по методологии заполнения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121284</xdr:rowOff>
    </xdr:from>
    <xdr:to>
      <xdr:col>3</xdr:col>
      <xdr:colOff>0</xdr:colOff>
      <xdr:row>18</xdr:row>
      <xdr:rowOff>13334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6930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38734</xdr:rowOff>
    </xdr:from>
    <xdr:to>
      <xdr:col>3</xdr:col>
      <xdr:colOff>0</xdr:colOff>
      <xdr:row>15</xdr:row>
      <xdr:rowOff>121284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0575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60959</xdr:rowOff>
    </xdr:from>
    <xdr:to>
      <xdr:col>3</xdr:col>
      <xdr:colOff>0</xdr:colOff>
      <xdr:row>13</xdr:row>
      <xdr:rowOff>38734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220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92709</xdr:rowOff>
    </xdr:from>
    <xdr:to>
      <xdr:col>3</xdr:col>
      <xdr:colOff>0</xdr:colOff>
      <xdr:row>12</xdr:row>
      <xdr:rowOff>60959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7865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143509</xdr:rowOff>
    </xdr:from>
    <xdr:to>
      <xdr:col>3</xdr:col>
      <xdr:colOff>0</xdr:colOff>
      <xdr:row>10</xdr:row>
      <xdr:rowOff>92709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15109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105</xdr:row>
      <xdr:rowOff>114299</xdr:rowOff>
    </xdr:from>
    <xdr:to>
      <xdr:col>9</xdr:col>
      <xdr:colOff>181724</xdr:colOff>
      <xdr:row>107</xdr:row>
      <xdr:rowOff>165299</xdr:rowOff>
    </xdr:to>
    <xdr:sp macro="[0]!Instruction.cmdGetUpdate_Click" textlink="">
      <xdr:nvSpPr>
        <xdr:cNvPr id="13" name="cmdGetUpdate"/>
        <xdr:cNvSpPr txBox="1">
          <a:spLocks noChangeArrowheads="1"/>
        </xdr:cNvSpPr>
      </xdr:nvSpPr>
      <xdr:spPr bwMode="auto">
        <a:xfrm>
          <a:off x="2619374" y="4572000"/>
          <a:ext cx="16200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105</xdr:row>
      <xdr:rowOff>114300</xdr:rowOff>
    </xdr:from>
    <xdr:to>
      <xdr:col>15</xdr:col>
      <xdr:colOff>105525</xdr:colOff>
      <xdr:row>107</xdr:row>
      <xdr:rowOff>165300</xdr:rowOff>
    </xdr:to>
    <xdr:sp macro="[0]!Instruction.cmdShowHideUpdateLog_Click" textlink="">
      <xdr:nvSpPr>
        <xdr:cNvPr id="14" name="cmdShowHideUpdateLog"/>
        <xdr:cNvSpPr txBox="1">
          <a:spLocks noChangeArrowheads="1"/>
        </xdr:cNvSpPr>
      </xdr:nvSpPr>
      <xdr:spPr bwMode="auto">
        <a:xfrm>
          <a:off x="4314825" y="4572000"/>
          <a:ext cx="16200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 editAs="absolute">
    <xdr:from>
      <xdr:col>1</xdr:col>
      <xdr:colOff>0</xdr:colOff>
      <xdr:row>4</xdr:row>
      <xdr:rowOff>403859</xdr:rowOff>
    </xdr:from>
    <xdr:to>
      <xdr:col>3</xdr:col>
      <xdr:colOff>0</xdr:colOff>
      <xdr:row>7</xdr:row>
      <xdr:rowOff>143509</xdr:rowOff>
    </xdr:to>
    <xdr:sp macro="[0]!Instruction.BlockClick" textlink="">
      <xdr:nvSpPr>
        <xdr:cNvPr id="18" name="InstrBlock_1"/>
        <xdr:cNvSpPr txBox="1">
          <a:spLocks noChangeArrowheads="1"/>
        </xdr:cNvSpPr>
      </xdr:nvSpPr>
      <xdr:spPr bwMode="auto">
        <a:xfrm>
          <a:off x="219075" y="1051559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  <a:endParaRPr lang="ru-RU"/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230342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230343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230344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230345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230346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230347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230348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115</xdr:row>
      <xdr:rowOff>19050</xdr:rowOff>
    </xdr:to>
    <xdr:pic macro="[0]!Instruction.BlockClick">
      <xdr:nvPicPr>
        <xdr:cNvPr id="230349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101</xdr:row>
      <xdr:rowOff>47625</xdr:rowOff>
    </xdr:from>
    <xdr:to>
      <xdr:col>4</xdr:col>
      <xdr:colOff>257175</xdr:colOff>
      <xdr:row>102</xdr:row>
      <xdr:rowOff>9525</xdr:rowOff>
    </xdr:to>
    <xdr:pic macro="[0]!Instruction.chkUpdates_Click">
      <xdr:nvPicPr>
        <xdr:cNvPr id="23035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103</xdr:row>
      <xdr:rowOff>57150</xdr:rowOff>
    </xdr:from>
    <xdr:to>
      <xdr:col>4</xdr:col>
      <xdr:colOff>257175</xdr:colOff>
      <xdr:row>104</xdr:row>
      <xdr:rowOff>19050</xdr:rowOff>
    </xdr:to>
    <xdr:pic macro="[0]!Instruction.chkUpdates_Click">
      <xdr:nvPicPr>
        <xdr:cNvPr id="23035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103</xdr:row>
      <xdr:rowOff>57150</xdr:rowOff>
    </xdr:from>
    <xdr:to>
      <xdr:col>4</xdr:col>
      <xdr:colOff>257175</xdr:colOff>
      <xdr:row>104</xdr:row>
      <xdr:rowOff>19050</xdr:rowOff>
    </xdr:to>
    <xdr:pic>
      <xdr:nvPicPr>
        <xdr:cNvPr id="23035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101</xdr:row>
      <xdr:rowOff>47625</xdr:rowOff>
    </xdr:from>
    <xdr:to>
      <xdr:col>4</xdr:col>
      <xdr:colOff>257175</xdr:colOff>
      <xdr:row>102</xdr:row>
      <xdr:rowOff>9525</xdr:rowOff>
    </xdr:to>
    <xdr:pic macro="[0]!Instruction.chkUpdates_Click">
      <xdr:nvPicPr>
        <xdr:cNvPr id="23035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105</xdr:row>
      <xdr:rowOff>104775</xdr:rowOff>
    </xdr:from>
    <xdr:to>
      <xdr:col>5</xdr:col>
      <xdr:colOff>180975</xdr:colOff>
      <xdr:row>107</xdr:row>
      <xdr:rowOff>142875</xdr:rowOff>
    </xdr:to>
    <xdr:pic macro="[0]!Instruction.cmdGetUpdate_Click">
      <xdr:nvPicPr>
        <xdr:cNvPr id="230354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105</xdr:row>
      <xdr:rowOff>104775</xdr:rowOff>
    </xdr:from>
    <xdr:to>
      <xdr:col>11</xdr:col>
      <xdr:colOff>104775</xdr:colOff>
      <xdr:row>107</xdr:row>
      <xdr:rowOff>142875</xdr:rowOff>
    </xdr:to>
    <xdr:pic macro="[0]!Instruction.cmdShowHideUpdateLog_Click">
      <xdr:nvPicPr>
        <xdr:cNvPr id="230355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2</xdr:row>
      <xdr:rowOff>9525</xdr:rowOff>
    </xdr:from>
    <xdr:to>
      <xdr:col>2</xdr:col>
      <xdr:colOff>1466850</xdr:colOff>
      <xdr:row>2</xdr:row>
      <xdr:rowOff>228600</xdr:rowOff>
    </xdr:to>
    <xdr:sp macro="" textlink="">
      <xdr:nvSpPr>
        <xdr:cNvPr id="205588" name="cmdAct_1"/>
        <xdr:cNvSpPr txBox="1">
          <a:spLocks noChangeArrowheads="1"/>
        </xdr:cNvSpPr>
      </xdr:nvSpPr>
      <xdr:spPr bwMode="auto">
        <a:xfrm>
          <a:off x="1181100" y="352425"/>
          <a:ext cx="1085850" cy="219075"/>
        </a:xfrm>
        <a:prstGeom prst="rect">
          <a:avLst/>
        </a:prstGeom>
        <a:solidFill>
          <a:srgbClr val="B3FFD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352425</xdr:colOff>
      <xdr:row>1</xdr:row>
      <xdr:rowOff>114300</xdr:rowOff>
    </xdr:from>
    <xdr:to>
      <xdr:col>2</xdr:col>
      <xdr:colOff>638175</xdr:colOff>
      <xdr:row>3</xdr:row>
      <xdr:rowOff>57150</xdr:rowOff>
    </xdr:to>
    <xdr:pic>
      <xdr:nvPicPr>
        <xdr:cNvPr id="230357" name="cmdAct_2" descr="icon15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409575</xdr:colOff>
      <xdr:row>2</xdr:row>
      <xdr:rowOff>9525</xdr:rowOff>
    </xdr:from>
    <xdr:to>
      <xdr:col>4</xdr:col>
      <xdr:colOff>272129</xdr:colOff>
      <xdr:row>2</xdr:row>
      <xdr:rowOff>219075</xdr:rowOff>
    </xdr:to>
    <xdr:sp macro="" textlink="">
      <xdr:nvSpPr>
        <xdr:cNvPr id="37" name="cmdNoAct_1" hidden="1"/>
        <xdr:cNvSpPr txBox="1">
          <a:spLocks noChangeArrowheads="1"/>
        </xdr:cNvSpPr>
      </xdr:nvSpPr>
      <xdr:spPr bwMode="auto">
        <a:xfrm>
          <a:off x="12096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419100</xdr:colOff>
      <xdr:row>1</xdr:row>
      <xdr:rowOff>200025</xdr:rowOff>
    </xdr:from>
    <xdr:to>
      <xdr:col>2</xdr:col>
      <xdr:colOff>666750</xdr:colOff>
      <xdr:row>3</xdr:row>
      <xdr:rowOff>9525</xdr:rowOff>
    </xdr:to>
    <xdr:pic>
      <xdr:nvPicPr>
        <xdr:cNvPr id="230359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2</xdr:row>
      <xdr:rowOff>0</xdr:rowOff>
    </xdr:from>
    <xdr:to>
      <xdr:col>4</xdr:col>
      <xdr:colOff>190500</xdr:colOff>
      <xdr:row>2</xdr:row>
      <xdr:rowOff>219075</xdr:rowOff>
    </xdr:to>
    <xdr:sp macro="" textlink="">
      <xdr:nvSpPr>
        <xdr:cNvPr id="205592" name="cmdNoInet_1" hidden="1"/>
        <xdr:cNvSpPr txBox="1">
          <a:spLocks noChangeArrowheads="1"/>
        </xdr:cNvSpPr>
      </xdr:nvSpPr>
      <xdr:spPr bwMode="auto">
        <a:xfrm>
          <a:off x="1066800" y="342900"/>
          <a:ext cx="1695450" cy="219075"/>
        </a:xfrm>
        <a:prstGeom prst="rect">
          <a:avLst/>
        </a:prstGeom>
        <a:solidFill>
          <a:srgbClr val="FFCC6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twoCellAnchor editAs="oneCell">
    <xdr:from>
      <xdr:col>2</xdr:col>
      <xdr:colOff>247650</xdr:colOff>
      <xdr:row>1</xdr:row>
      <xdr:rowOff>133350</xdr:rowOff>
    </xdr:from>
    <xdr:to>
      <xdr:col>2</xdr:col>
      <xdr:colOff>495300</xdr:colOff>
      <xdr:row>4</xdr:row>
      <xdr:rowOff>0</xdr:rowOff>
    </xdr:to>
    <xdr:sp macro="" textlink="">
      <xdr:nvSpPr>
        <xdr:cNvPr id="205593" name="cmdNoInet_2" hidden="1"/>
        <xdr:cNvSpPr txBox="1">
          <a:spLocks noChangeArrowheads="1"/>
        </xdr:cNvSpPr>
      </xdr:nvSpPr>
      <xdr:spPr bwMode="auto">
        <a:xfrm>
          <a:off x="1047750" y="266700"/>
          <a:ext cx="247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FFFFFF"/>
              </a:solidFill>
              <a:latin typeface="Calibri"/>
            </a:rPr>
            <a:t>!</a:t>
          </a:r>
        </a:p>
      </xdr:txBody>
    </xdr:sp>
    <xdr:clientData/>
  </xdr:twoCellAnchor>
  <xdr:twoCellAnchor>
    <xdr:from>
      <xdr:col>19</xdr:col>
      <xdr:colOff>123825</xdr:colOff>
      <xdr:row>1</xdr:row>
      <xdr:rowOff>76200</xdr:rowOff>
    </xdr:from>
    <xdr:to>
      <xdr:col>24</xdr:col>
      <xdr:colOff>295274</xdr:colOff>
      <xdr:row>2</xdr:row>
      <xdr:rowOff>152400</xdr:rowOff>
    </xdr:to>
    <xdr:sp macro="[0]!modInstruction.cmdStart_Click_Handler" textlink="">
      <xdr:nvSpPr>
        <xdr:cNvPr id="51" name="cmdStart" hidden="1"/>
        <xdr:cNvSpPr>
          <a:spLocks noChangeArrowheads="1"/>
        </xdr:cNvSpPr>
      </xdr:nvSpPr>
      <xdr:spPr bwMode="auto">
        <a:xfrm>
          <a:off x="7134225" y="20955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19050</xdr:rowOff>
    </xdr:from>
    <xdr:to>
      <xdr:col>5</xdr:col>
      <xdr:colOff>476249</xdr:colOff>
      <xdr:row>1</xdr:row>
      <xdr:rowOff>0</xdr:rowOff>
    </xdr:to>
    <xdr:sp macro="[0]!modUpdTemplLogger.Clear" textlink="">
      <xdr:nvSpPr>
        <xdr:cNvPr id="4" name="cmdClearLog"/>
        <xdr:cNvSpPr>
          <a:spLocks noChangeArrowheads="1"/>
        </xdr:cNvSpPr>
      </xdr:nvSpPr>
      <xdr:spPr bwMode="auto">
        <a:xfrm>
          <a:off x="9525000" y="1905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ru-RU" sz="1100" b="0" i="0" baseline="0">
              <a:effectLst/>
              <a:latin typeface="+mn-lt"/>
              <a:ea typeface="+mn-ea"/>
              <a:cs typeface="+mn-cs"/>
            </a:rPr>
            <a:t>Очистить лог</a:t>
          </a:r>
          <a:endParaRPr lang="ru-RU" sz="900">
            <a:effectLst/>
          </a:endParaRPr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342900</xdr:colOff>
      <xdr:row>1</xdr:row>
      <xdr:rowOff>0</xdr:rowOff>
    </xdr:to>
    <xdr:pic macro="[0]!Instruction.cmdGetUpdate_Click">
      <xdr:nvPicPr>
        <xdr:cNvPr id="3" name="cmdRefres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33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4</xdr:row>
      <xdr:rowOff>38100</xdr:rowOff>
    </xdr:from>
    <xdr:to>
      <xdr:col>8</xdr:col>
      <xdr:colOff>600075</xdr:colOff>
      <xdr:row>4</xdr:row>
      <xdr:rowOff>323850</xdr:rowOff>
    </xdr:to>
    <xdr:sp macro="[0]!mod_00.cmdStart_Click_Handler" textlink="">
      <xdr:nvSpPr>
        <xdr:cNvPr id="2" name="cmdStart" hidden="1"/>
        <xdr:cNvSpPr>
          <a:spLocks noChangeArrowheads="1"/>
        </xdr:cNvSpPr>
      </xdr:nvSpPr>
      <xdr:spPr bwMode="auto">
        <a:xfrm>
          <a:off x="6457951" y="32385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28575</xdr:rowOff>
    </xdr:from>
    <xdr:to>
      <xdr:col>3</xdr:col>
      <xdr:colOff>1905</xdr:colOff>
      <xdr:row>4</xdr:row>
      <xdr:rowOff>152400</xdr:rowOff>
    </xdr:to>
    <xdr:pic macro="[0]!mod_00.FREEZE_PANES">
      <xdr:nvPicPr>
        <xdr:cNvPr id="193880" name="FREEZE_PANES_C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1592580</xdr:colOff>
      <xdr:row>4</xdr:row>
      <xdr:rowOff>114300</xdr:rowOff>
    </xdr:from>
    <xdr:to>
      <xdr:col>7</xdr:col>
      <xdr:colOff>382905</xdr:colOff>
      <xdr:row>6</xdr:row>
      <xdr:rowOff>28574</xdr:rowOff>
    </xdr:to>
    <xdr:sp macro="[0]!mod_01.cmdAtLengthEventClick_Handler" textlink="">
      <xdr:nvSpPr>
        <xdr:cNvPr id="3" name="cmdAtLengthEvent"/>
        <xdr:cNvSpPr/>
      </xdr:nvSpPr>
      <xdr:spPr>
        <a:xfrm>
          <a:off x="4114800" y="274320"/>
          <a:ext cx="1805940" cy="2266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мероприятию</a:t>
          </a:r>
        </a:p>
      </xdr:txBody>
    </xdr:sp>
    <xdr:clientData fPrintsWithSheet="0"/>
  </xdr:twoCellAnchor>
  <xdr:twoCellAnchor editAs="oneCell">
    <xdr:from>
      <xdr:col>18</xdr:col>
      <xdr:colOff>1043940</xdr:colOff>
      <xdr:row>4</xdr:row>
      <xdr:rowOff>121920</xdr:rowOff>
    </xdr:from>
    <xdr:to>
      <xdr:col>20</xdr:col>
      <xdr:colOff>206025</xdr:colOff>
      <xdr:row>6</xdr:row>
      <xdr:rowOff>36195</xdr:rowOff>
    </xdr:to>
    <xdr:sp macro="[0]!mod_01.cmdAtLengthObjectClick_Handler" textlink="">
      <xdr:nvSpPr>
        <xdr:cNvPr id="4" name="cmdAtLengthObject"/>
        <xdr:cNvSpPr/>
      </xdr:nvSpPr>
      <xdr:spPr>
        <a:xfrm>
          <a:off x="18669000" y="281940"/>
          <a:ext cx="1417605" cy="226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объекту</a:t>
          </a:r>
        </a:p>
      </xdr:txBody>
    </xdr:sp>
    <xdr:clientData fPrintsWithSheet="0"/>
  </xdr:twoCellAnchor>
  <xdr:twoCellAnchor editAs="oneCell">
    <xdr:from>
      <xdr:col>36</xdr:col>
      <xdr:colOff>845820</xdr:colOff>
      <xdr:row>4</xdr:row>
      <xdr:rowOff>121920</xdr:rowOff>
    </xdr:from>
    <xdr:to>
      <xdr:col>44</xdr:col>
      <xdr:colOff>1251585</xdr:colOff>
      <xdr:row>6</xdr:row>
      <xdr:rowOff>36195</xdr:rowOff>
    </xdr:to>
    <xdr:sp macro="[0]!mod_01.cmdAtLengthCncsn_Click_Handler" textlink="">
      <xdr:nvSpPr>
        <xdr:cNvPr id="5" name="cmdAtLengthCncsn" hidden="1"/>
        <xdr:cNvSpPr/>
      </xdr:nvSpPr>
      <xdr:spPr>
        <a:xfrm>
          <a:off x="37955220" y="281940"/>
          <a:ext cx="1171575" cy="226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КС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</xdr:row>
      <xdr:rowOff>9525</xdr:rowOff>
    </xdr:from>
    <xdr:to>
      <xdr:col>3</xdr:col>
      <xdr:colOff>306705</xdr:colOff>
      <xdr:row>5</xdr:row>
      <xdr:rowOff>114300</xdr:rowOff>
    </xdr:to>
    <xdr:pic macro="[0]!mod_00.FREEZE_PANES">
      <xdr:nvPicPr>
        <xdr:cNvPr id="2" name="FREEZE_PANES_F12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0"/>
          <a:ext cx="29718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</xdr:row>
      <xdr:rowOff>28575</xdr:rowOff>
    </xdr:from>
    <xdr:to>
      <xdr:col>2</xdr:col>
      <xdr:colOff>323850</xdr:colOff>
      <xdr:row>5</xdr:row>
      <xdr:rowOff>9525</xdr:rowOff>
    </xdr:to>
    <xdr:pic macro="[0]!mod_00.FREEZE_PANES">
      <xdr:nvPicPr>
        <xdr:cNvPr id="218340" name="FREEZE_PANES_C8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0</xdr:row>
      <xdr:rowOff>7620</xdr:rowOff>
    </xdr:from>
    <xdr:to>
      <xdr:col>2</xdr:col>
      <xdr:colOff>452653</xdr:colOff>
      <xdr:row>2</xdr:row>
      <xdr:rowOff>9870</xdr:rowOff>
    </xdr:to>
    <xdr:pic macro="[0]!AllSheetsInThisWorkbook.MakeList"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7620"/>
          <a:ext cx="292633" cy="29181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struction"/>
  <dimension ref="A1:AC118"/>
  <sheetViews>
    <sheetView showGridLines="0" zoomScaleNormal="100" workbookViewId="0"/>
  </sheetViews>
  <sheetFormatPr defaultColWidth="9.140625" defaultRowHeight="14.25"/>
  <cols>
    <col min="1" max="1" width="3.28515625" style="53" customWidth="1"/>
    <col min="2" max="2" width="8.7109375" style="53" customWidth="1"/>
    <col min="3" max="3" width="22.28515625" style="53" customWidth="1"/>
    <col min="4" max="4" width="4.28515625" style="53" customWidth="1"/>
    <col min="5" max="6" width="4.42578125" style="53" customWidth="1"/>
    <col min="7" max="7" width="4.5703125" style="53" customWidth="1"/>
    <col min="8" max="24" width="4.42578125" style="53" customWidth="1"/>
    <col min="25" max="25" width="4.42578125" style="54" customWidth="1"/>
    <col min="26" max="26" width="9.140625" style="53"/>
    <col min="27" max="27" width="9.140625" style="55"/>
    <col min="28" max="16384" width="9.140625" style="53"/>
  </cols>
  <sheetData>
    <row r="1" spans="1:29" ht="10.5" customHeight="1">
      <c r="AA1" s="55" t="s">
        <v>167</v>
      </c>
    </row>
    <row r="2" spans="1:29" ht="16.5" customHeight="1">
      <c r="B2" s="336" t="str">
        <f>"Код шаблона: " &amp; GetCode()</f>
        <v>Код шаблона: INV.WARM.Q4.2021</v>
      </c>
      <c r="C2" s="336"/>
      <c r="D2" s="336"/>
      <c r="E2" s="336"/>
      <c r="F2" s="336"/>
      <c r="G2" s="33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4"/>
      <c r="Y2" s="55"/>
      <c r="AA2" s="53"/>
    </row>
    <row r="3" spans="1:29" ht="18" customHeight="1">
      <c r="B3" s="337" t="str">
        <f>"Версия " &amp; Getversion()</f>
        <v>Версия 1.0</v>
      </c>
      <c r="C3" s="337"/>
      <c r="D3" s="57"/>
      <c r="E3" s="57"/>
      <c r="F3" s="57"/>
      <c r="G3" s="57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/>
      <c r="T3" s="56"/>
      <c r="U3" s="56"/>
      <c r="V3" s="58"/>
      <c r="W3" s="58"/>
      <c r="X3" s="58"/>
      <c r="Y3" s="58"/>
    </row>
    <row r="4" spans="1:29" ht="6" customHeight="1">
      <c r="B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9" ht="32.25" customHeight="1">
      <c r="A5" s="60"/>
      <c r="B5" s="338" t="str">
        <f>Титульный!E5</f>
        <v>Контроль за использованием инвестиционных ресурсов, включаемых в регулируемые государством цены (тарифы) в сфере теплоснабжения за 2021 год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40"/>
      <c r="Z5" s="60"/>
      <c r="AB5" s="60"/>
      <c r="AC5" s="60"/>
    </row>
    <row r="6" spans="1:29" ht="9.75" customHeight="1">
      <c r="A6" s="61"/>
      <c r="B6" s="62"/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5"/>
    </row>
    <row r="7" spans="1:29" ht="15" customHeight="1">
      <c r="A7" s="61"/>
      <c r="B7" s="66"/>
      <c r="C7" s="67"/>
      <c r="D7" s="64"/>
      <c r="E7" s="341" t="s">
        <v>321</v>
      </c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65"/>
    </row>
    <row r="8" spans="1:29" ht="15" customHeight="1">
      <c r="A8" s="61"/>
      <c r="B8" s="66"/>
      <c r="C8" s="67"/>
      <c r="D8" s="64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65"/>
    </row>
    <row r="9" spans="1:29" ht="15" customHeight="1">
      <c r="A9" s="61"/>
      <c r="B9" s="66"/>
      <c r="C9" s="67"/>
      <c r="D9" s="64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65"/>
    </row>
    <row r="10" spans="1:29" ht="10.5" customHeight="1">
      <c r="A10" s="61"/>
      <c r="B10" s="66"/>
      <c r="C10" s="67"/>
      <c r="D10" s="64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65"/>
    </row>
    <row r="11" spans="1:29" ht="27" customHeight="1">
      <c r="A11" s="61"/>
      <c r="B11" s="66"/>
      <c r="C11" s="67"/>
      <c r="D11" s="64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65"/>
    </row>
    <row r="12" spans="1:29" ht="12" customHeight="1">
      <c r="A12" s="61"/>
      <c r="B12" s="66"/>
      <c r="C12" s="67"/>
      <c r="D12" s="64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65"/>
    </row>
    <row r="13" spans="1:29" ht="38.25" customHeight="1">
      <c r="A13" s="61"/>
      <c r="B13" s="66"/>
      <c r="C13" s="67"/>
      <c r="D13" s="64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68"/>
    </row>
    <row r="14" spans="1:29" ht="15" customHeight="1">
      <c r="A14" s="61"/>
      <c r="B14" s="66"/>
      <c r="C14" s="67"/>
      <c r="D14" s="64"/>
      <c r="E14" s="341" t="s">
        <v>235</v>
      </c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65"/>
    </row>
    <row r="15" spans="1:29" ht="15">
      <c r="A15" s="61"/>
      <c r="B15" s="66"/>
      <c r="C15" s="67"/>
      <c r="D15" s="64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65"/>
    </row>
    <row r="16" spans="1:29" ht="15">
      <c r="A16" s="61"/>
      <c r="B16" s="66"/>
      <c r="C16" s="67"/>
      <c r="D16" s="64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65"/>
    </row>
    <row r="17" spans="1:25" ht="15" customHeight="1">
      <c r="A17" s="61"/>
      <c r="B17" s="66"/>
      <c r="C17" s="67"/>
      <c r="D17" s="64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65"/>
    </row>
    <row r="18" spans="1:25" ht="15">
      <c r="A18" s="61"/>
      <c r="B18" s="66"/>
      <c r="C18" s="67"/>
      <c r="D18" s="64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65"/>
    </row>
    <row r="19" spans="1:25" ht="59.25" customHeight="1">
      <c r="A19" s="61"/>
      <c r="B19" s="66"/>
      <c r="C19" s="67"/>
      <c r="D19" s="69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65"/>
    </row>
    <row r="20" spans="1:25" ht="15" hidden="1">
      <c r="A20" s="61"/>
      <c r="B20" s="66"/>
      <c r="C20" s="67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65"/>
    </row>
    <row r="21" spans="1:25" ht="14.25" hidden="1" customHeight="1">
      <c r="A21" s="61"/>
      <c r="B21" s="66"/>
      <c r="C21" s="67"/>
      <c r="D21" s="62"/>
      <c r="E21" s="71" t="s">
        <v>168</v>
      </c>
      <c r="F21" s="353" t="s">
        <v>169</v>
      </c>
      <c r="G21" s="354"/>
      <c r="H21" s="354"/>
      <c r="I21" s="354"/>
      <c r="J21" s="354"/>
      <c r="K21" s="354"/>
      <c r="L21" s="354"/>
      <c r="M21" s="354"/>
      <c r="N21" s="72"/>
      <c r="O21" s="73" t="s">
        <v>168</v>
      </c>
      <c r="P21" s="343" t="s">
        <v>170</v>
      </c>
      <c r="Q21" s="344"/>
      <c r="R21" s="344"/>
      <c r="S21" s="344"/>
      <c r="T21" s="344"/>
      <c r="U21" s="344"/>
      <c r="V21" s="344"/>
      <c r="W21" s="344"/>
      <c r="X21" s="344"/>
      <c r="Y21" s="65"/>
    </row>
    <row r="22" spans="1:25" ht="14.25" hidden="1" customHeight="1">
      <c r="A22" s="61"/>
      <c r="B22" s="66"/>
      <c r="C22" s="67"/>
      <c r="D22" s="62"/>
      <c r="E22" s="74" t="s">
        <v>168</v>
      </c>
      <c r="F22" s="353" t="s">
        <v>171</v>
      </c>
      <c r="G22" s="354"/>
      <c r="H22" s="354"/>
      <c r="I22" s="354"/>
      <c r="J22" s="354"/>
      <c r="K22" s="354"/>
      <c r="L22" s="354"/>
      <c r="M22" s="354"/>
      <c r="N22" s="72"/>
      <c r="O22" s="75" t="s">
        <v>168</v>
      </c>
      <c r="P22" s="343" t="s">
        <v>172</v>
      </c>
      <c r="Q22" s="344"/>
      <c r="R22" s="344"/>
      <c r="S22" s="344"/>
      <c r="T22" s="344"/>
      <c r="U22" s="344"/>
      <c r="V22" s="344"/>
      <c r="W22" s="344"/>
      <c r="X22" s="344"/>
      <c r="Y22" s="65"/>
    </row>
    <row r="23" spans="1:25" ht="27" hidden="1" customHeight="1">
      <c r="A23" s="61"/>
      <c r="B23" s="66"/>
      <c r="C23" s="67"/>
      <c r="D23" s="62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5"/>
    </row>
    <row r="24" spans="1:25" ht="10.5" hidden="1" customHeight="1">
      <c r="A24" s="61"/>
      <c r="B24" s="66"/>
      <c r="C24" s="67"/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5"/>
    </row>
    <row r="25" spans="1:25" ht="27" hidden="1" customHeight="1">
      <c r="A25" s="61"/>
      <c r="B25" s="66"/>
      <c r="C25" s="67"/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5"/>
    </row>
    <row r="26" spans="1:25" ht="12" hidden="1" customHeight="1">
      <c r="A26" s="61"/>
      <c r="B26" s="66"/>
      <c r="C26" s="67"/>
      <c r="D26" s="62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5"/>
    </row>
    <row r="27" spans="1:25" ht="38.25" hidden="1" customHeight="1">
      <c r="A27" s="61"/>
      <c r="B27" s="66"/>
      <c r="C27" s="67"/>
      <c r="D27" s="62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5"/>
    </row>
    <row r="28" spans="1:25" ht="15" hidden="1">
      <c r="A28" s="61"/>
      <c r="B28" s="66"/>
      <c r="C28" s="67"/>
      <c r="D28" s="62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5"/>
    </row>
    <row r="29" spans="1:25" ht="15" hidden="1">
      <c r="A29" s="61"/>
      <c r="B29" s="66"/>
      <c r="C29" s="67"/>
      <c r="D29" s="62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5"/>
    </row>
    <row r="30" spans="1:25" ht="15" hidden="1">
      <c r="A30" s="61"/>
      <c r="B30" s="66"/>
      <c r="C30" s="67"/>
      <c r="D30" s="62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</row>
    <row r="31" spans="1:25" ht="15" hidden="1">
      <c r="A31" s="61"/>
      <c r="B31" s="66"/>
      <c r="C31" s="67"/>
      <c r="D31" s="62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5"/>
    </row>
    <row r="32" spans="1:25" ht="15" hidden="1">
      <c r="A32" s="61"/>
      <c r="B32" s="66"/>
      <c r="C32" s="67"/>
      <c r="D32" s="62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5"/>
    </row>
    <row r="33" spans="1:25" ht="18.75" hidden="1" customHeight="1">
      <c r="A33" s="61"/>
      <c r="B33" s="66"/>
      <c r="C33" s="67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65"/>
    </row>
    <row r="34" spans="1:25" ht="15" hidden="1">
      <c r="A34" s="61"/>
      <c r="B34" s="66"/>
      <c r="C34" s="67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65"/>
    </row>
    <row r="35" spans="1:25" ht="24" hidden="1" customHeight="1">
      <c r="A35" s="61"/>
      <c r="B35" s="66"/>
      <c r="C35" s="67"/>
      <c r="D35" s="62"/>
      <c r="E35" s="345" t="s">
        <v>307</v>
      </c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65"/>
    </row>
    <row r="36" spans="1:25" ht="38.25" hidden="1" customHeight="1">
      <c r="A36" s="61"/>
      <c r="B36" s="66"/>
      <c r="C36" s="67"/>
      <c r="D36" s="62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65"/>
    </row>
    <row r="37" spans="1:25" ht="9.75" hidden="1" customHeight="1">
      <c r="A37" s="61"/>
      <c r="B37" s="66"/>
      <c r="C37" s="67"/>
      <c r="D37" s="62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65"/>
    </row>
    <row r="38" spans="1:25" ht="51" hidden="1" customHeight="1">
      <c r="A38" s="61"/>
      <c r="B38" s="66"/>
      <c r="C38" s="67"/>
      <c r="D38" s="62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65"/>
    </row>
    <row r="39" spans="1:25" ht="15" hidden="1" customHeight="1">
      <c r="A39" s="61"/>
      <c r="B39" s="66"/>
      <c r="C39" s="67"/>
      <c r="D39" s="62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65"/>
    </row>
    <row r="40" spans="1:25" ht="12" hidden="1" customHeight="1">
      <c r="A40" s="61"/>
      <c r="B40" s="66"/>
      <c r="C40" s="67"/>
      <c r="D40" s="62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65"/>
    </row>
    <row r="41" spans="1:25" ht="38.25" hidden="1" customHeight="1">
      <c r="A41" s="61"/>
      <c r="B41" s="66"/>
      <c r="C41" s="67"/>
      <c r="D41" s="62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65"/>
    </row>
    <row r="42" spans="1:25" ht="15" hidden="1">
      <c r="A42" s="61"/>
      <c r="B42" s="66"/>
      <c r="C42" s="67"/>
      <c r="D42" s="62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65"/>
    </row>
    <row r="43" spans="1:25" ht="15" hidden="1">
      <c r="A43" s="61"/>
      <c r="B43" s="66"/>
      <c r="C43" s="67"/>
      <c r="D43" s="62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65"/>
    </row>
    <row r="44" spans="1:25" ht="33.75" hidden="1" customHeight="1">
      <c r="A44" s="61"/>
      <c r="B44" s="66"/>
      <c r="C44" s="67"/>
      <c r="D44" s="69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65"/>
    </row>
    <row r="45" spans="1:25" ht="15" hidden="1">
      <c r="A45" s="61"/>
      <c r="B45" s="66"/>
      <c r="C45" s="67"/>
      <c r="D45" s="69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65"/>
    </row>
    <row r="46" spans="1:25" ht="24" hidden="1" customHeight="1">
      <c r="A46" s="61"/>
      <c r="B46" s="66"/>
      <c r="C46" s="67"/>
      <c r="D46" s="62"/>
      <c r="E46" s="341" t="s">
        <v>177</v>
      </c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65"/>
    </row>
    <row r="47" spans="1:25" ht="37.5" hidden="1" customHeight="1">
      <c r="A47" s="61"/>
      <c r="B47" s="66"/>
      <c r="C47" s="67"/>
      <c r="D47" s="62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65"/>
    </row>
    <row r="48" spans="1:25" ht="24" hidden="1" customHeight="1">
      <c r="A48" s="61"/>
      <c r="B48" s="66"/>
      <c r="C48" s="67"/>
      <c r="D48" s="62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65"/>
    </row>
    <row r="49" spans="1:25" ht="51" hidden="1" customHeight="1">
      <c r="A49" s="61"/>
      <c r="B49" s="66"/>
      <c r="C49" s="67"/>
      <c r="D49" s="62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65"/>
    </row>
    <row r="50" spans="1:25" ht="15" hidden="1">
      <c r="A50" s="61"/>
      <c r="B50" s="66"/>
      <c r="C50" s="67"/>
      <c r="D50" s="62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65"/>
    </row>
    <row r="51" spans="1:25" ht="15" hidden="1">
      <c r="A51" s="61"/>
      <c r="B51" s="66"/>
      <c r="C51" s="67"/>
      <c r="D51" s="62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65"/>
    </row>
    <row r="52" spans="1:25" ht="15" hidden="1">
      <c r="A52" s="61"/>
      <c r="B52" s="66"/>
      <c r="C52" s="67"/>
      <c r="D52" s="62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65"/>
    </row>
    <row r="53" spans="1:25" ht="15" hidden="1">
      <c r="A53" s="61"/>
      <c r="B53" s="66"/>
      <c r="C53" s="67"/>
      <c r="D53" s="62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65"/>
    </row>
    <row r="54" spans="1:25" ht="15" hidden="1">
      <c r="A54" s="61"/>
      <c r="B54" s="66"/>
      <c r="C54" s="67"/>
      <c r="D54" s="62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65"/>
    </row>
    <row r="55" spans="1:25" ht="15" hidden="1">
      <c r="A55" s="61"/>
      <c r="B55" s="66"/>
      <c r="C55" s="67"/>
      <c r="D55" s="62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65"/>
    </row>
    <row r="56" spans="1:25" ht="25.5" hidden="1" customHeight="1">
      <c r="A56" s="61"/>
      <c r="B56" s="66"/>
      <c r="C56" s="67"/>
      <c r="D56" s="69"/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65"/>
    </row>
    <row r="57" spans="1:25" ht="15" hidden="1">
      <c r="A57" s="61"/>
      <c r="B57" s="66"/>
      <c r="C57" s="67"/>
      <c r="D57" s="69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65"/>
    </row>
    <row r="58" spans="1:25" ht="15" hidden="1" customHeight="1">
      <c r="A58" s="61"/>
      <c r="B58" s="66"/>
      <c r="C58" s="67"/>
      <c r="D58" s="62"/>
      <c r="E58" s="355" t="s">
        <v>236</v>
      </c>
      <c r="F58" s="355"/>
      <c r="G58" s="355"/>
      <c r="H58" s="355"/>
      <c r="I58" s="355"/>
      <c r="J58" s="355"/>
      <c r="K58" s="352" t="s">
        <v>237</v>
      </c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65"/>
    </row>
    <row r="59" spans="1:25" ht="15" hidden="1" customHeight="1">
      <c r="A59" s="61"/>
      <c r="B59" s="66"/>
      <c r="C59" s="67"/>
      <c r="D59" s="62"/>
      <c r="E59" s="333" t="s">
        <v>118</v>
      </c>
      <c r="F59" s="333"/>
      <c r="G59" s="333"/>
      <c r="H59" s="333"/>
      <c r="I59" s="333"/>
      <c r="J59" s="333"/>
      <c r="K59" s="352" t="s">
        <v>238</v>
      </c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65"/>
    </row>
    <row r="60" spans="1:25" ht="15" hidden="1" customHeight="1">
      <c r="A60" s="61"/>
      <c r="B60" s="66"/>
      <c r="C60" s="67"/>
      <c r="D60" s="62"/>
      <c r="E60" s="347"/>
      <c r="F60" s="347"/>
      <c r="G60" s="347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65"/>
    </row>
    <row r="61" spans="1:25" ht="15" hidden="1">
      <c r="A61" s="61"/>
      <c r="B61" s="66"/>
      <c r="C61" s="67"/>
      <c r="D61" s="62"/>
      <c r="E61" s="77"/>
      <c r="F61" s="76"/>
      <c r="G61" s="7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65"/>
    </row>
    <row r="62" spans="1:25" ht="27.75" hidden="1" customHeight="1">
      <c r="A62" s="61"/>
      <c r="B62" s="66"/>
      <c r="C62" s="67"/>
      <c r="D62" s="62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</row>
    <row r="63" spans="1:25" ht="15" hidden="1">
      <c r="A63" s="61"/>
      <c r="B63" s="66"/>
      <c r="C63" s="67"/>
      <c r="D63" s="62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</row>
    <row r="64" spans="1:25" ht="15" hidden="1">
      <c r="A64" s="61"/>
      <c r="B64" s="66"/>
      <c r="C64" s="67"/>
      <c r="D64" s="62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</row>
    <row r="65" spans="1:25" ht="15" hidden="1">
      <c r="A65" s="61"/>
      <c r="B65" s="66"/>
      <c r="C65" s="67"/>
      <c r="D65" s="62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</row>
    <row r="66" spans="1:25" ht="15" hidden="1">
      <c r="A66" s="61"/>
      <c r="B66" s="66"/>
      <c r="C66" s="67"/>
      <c r="D66" s="62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</row>
    <row r="67" spans="1:25" ht="15" hidden="1">
      <c r="A67" s="61"/>
      <c r="B67" s="66"/>
      <c r="C67" s="67"/>
      <c r="D67" s="62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</row>
    <row r="68" spans="1:25" ht="89.25" hidden="1" customHeight="1">
      <c r="A68" s="61"/>
      <c r="B68" s="66"/>
      <c r="C68" s="67"/>
      <c r="D68" s="69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65"/>
    </row>
    <row r="69" spans="1:25" ht="15" hidden="1">
      <c r="A69" s="61"/>
      <c r="B69" s="66"/>
      <c r="C69" s="67"/>
      <c r="D69" s="69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65"/>
    </row>
    <row r="70" spans="1:25" ht="12.75" hidden="1" customHeight="1">
      <c r="A70" s="61"/>
      <c r="B70" s="66"/>
      <c r="C70" s="67"/>
      <c r="D70" s="6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79"/>
      <c r="T70" s="79"/>
      <c r="U70" s="79"/>
      <c r="V70" s="79"/>
      <c r="W70" s="79"/>
      <c r="X70" s="79"/>
      <c r="Y70" s="65"/>
    </row>
    <row r="71" spans="1:25" ht="29.25" hidden="1" customHeight="1">
      <c r="A71" s="61"/>
      <c r="B71" s="66"/>
      <c r="C71" s="67"/>
      <c r="D71" s="62"/>
      <c r="E71" s="332" t="s">
        <v>287</v>
      </c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65"/>
    </row>
    <row r="72" spans="1:25" ht="27" hidden="1" customHeight="1">
      <c r="A72" s="61"/>
      <c r="B72" s="66"/>
      <c r="C72" s="67"/>
      <c r="D72" s="62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65"/>
    </row>
    <row r="73" spans="1:25" ht="15" hidden="1">
      <c r="A73" s="61"/>
      <c r="B73" s="66"/>
      <c r="C73" s="67"/>
      <c r="D73" s="62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65"/>
    </row>
    <row r="74" spans="1:25" ht="15" hidden="1">
      <c r="A74" s="61"/>
      <c r="B74" s="66"/>
      <c r="C74" s="67"/>
      <c r="D74" s="62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65"/>
    </row>
    <row r="75" spans="1:25" ht="15" hidden="1">
      <c r="A75" s="61"/>
      <c r="B75" s="66"/>
      <c r="C75" s="67"/>
      <c r="D75" s="62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65"/>
    </row>
    <row r="76" spans="1:25" ht="15" hidden="1">
      <c r="A76" s="61"/>
      <c r="B76" s="66"/>
      <c r="C76" s="67"/>
      <c r="D76" s="62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65"/>
    </row>
    <row r="77" spans="1:25" ht="15" hidden="1">
      <c r="A77" s="61"/>
      <c r="B77" s="66"/>
      <c r="C77" s="67"/>
      <c r="D77" s="62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65"/>
    </row>
    <row r="78" spans="1:25" ht="15" hidden="1">
      <c r="A78" s="61"/>
      <c r="B78" s="66"/>
      <c r="C78" s="67"/>
      <c r="D78" s="62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65"/>
    </row>
    <row r="79" spans="1:25" ht="54" hidden="1" customHeight="1">
      <c r="A79" s="61"/>
      <c r="B79" s="66"/>
      <c r="C79" s="67"/>
      <c r="D79" s="62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65"/>
    </row>
    <row r="80" spans="1:25" ht="27.75" hidden="1" customHeight="1">
      <c r="A80" s="61"/>
      <c r="B80" s="66"/>
      <c r="C80" s="67"/>
      <c r="D80" s="62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65"/>
    </row>
    <row r="81" spans="1:25" ht="15" hidden="1">
      <c r="A81" s="61"/>
      <c r="B81" s="66"/>
      <c r="C81" s="67"/>
      <c r="D81" s="62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65"/>
    </row>
    <row r="82" spans="1:25" ht="11.25" hidden="1" customHeight="1">
      <c r="A82" s="61"/>
      <c r="B82" s="66"/>
      <c r="C82" s="67"/>
      <c r="D82" s="62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65"/>
    </row>
    <row r="83" spans="1:25" ht="15" hidden="1">
      <c r="A83" s="61"/>
      <c r="B83" s="66"/>
      <c r="C83" s="67"/>
      <c r="D83" s="62"/>
      <c r="E83" s="328"/>
      <c r="F83" s="328"/>
      <c r="G83" s="328"/>
      <c r="H83" s="349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65"/>
    </row>
    <row r="84" spans="1:25" ht="15" hidden="1" customHeight="1">
      <c r="A84" s="61"/>
      <c r="B84" s="66"/>
      <c r="C84" s="67"/>
      <c r="D84" s="62"/>
      <c r="E84" s="333" t="s">
        <v>302</v>
      </c>
      <c r="F84" s="333"/>
      <c r="G84" s="333"/>
      <c r="H84" s="333"/>
      <c r="I84" s="333"/>
      <c r="J84" s="333"/>
      <c r="K84" s="352" t="s">
        <v>303</v>
      </c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65"/>
    </row>
    <row r="85" spans="1:25" ht="15" hidden="1" customHeight="1">
      <c r="A85" s="61"/>
      <c r="B85" s="66"/>
      <c r="C85" s="67"/>
      <c r="D85" s="62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65"/>
    </row>
    <row r="86" spans="1:25" ht="15" hidden="1" customHeight="1">
      <c r="A86" s="61"/>
      <c r="B86" s="66"/>
      <c r="C86" s="67"/>
      <c r="D86" s="62"/>
      <c r="E86" s="342" t="s">
        <v>304</v>
      </c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65"/>
    </row>
    <row r="87" spans="1:25" ht="15" hidden="1" customHeight="1">
      <c r="A87" s="61"/>
      <c r="B87" s="66"/>
      <c r="C87" s="67"/>
      <c r="D87" s="62"/>
      <c r="E87" s="333" t="s">
        <v>305</v>
      </c>
      <c r="F87" s="333"/>
      <c r="G87" s="333"/>
      <c r="H87" s="333"/>
      <c r="I87" s="333"/>
      <c r="J87" s="333"/>
      <c r="K87" s="357" t="s">
        <v>343</v>
      </c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65"/>
    </row>
    <row r="88" spans="1:25" ht="15" hidden="1">
      <c r="A88" s="61"/>
      <c r="B88" s="66"/>
      <c r="C88" s="67"/>
      <c r="D88" s="62"/>
      <c r="E88" s="333" t="s">
        <v>306</v>
      </c>
      <c r="F88" s="333"/>
      <c r="G88" s="333"/>
      <c r="H88" s="333"/>
      <c r="I88" s="333"/>
      <c r="J88" s="333"/>
      <c r="K88" s="358" t="s">
        <v>344</v>
      </c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65"/>
    </row>
    <row r="89" spans="1:25" ht="15" hidden="1">
      <c r="A89" s="61"/>
      <c r="B89" s="66"/>
      <c r="C89" s="67"/>
      <c r="D89" s="62"/>
      <c r="E89" s="328"/>
      <c r="F89" s="328"/>
      <c r="G89" s="328"/>
      <c r="H89" s="334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65"/>
    </row>
    <row r="90" spans="1:25" ht="15" hidden="1">
      <c r="A90" s="61"/>
      <c r="B90" s="66"/>
      <c r="C90" s="67"/>
      <c r="D90" s="62"/>
      <c r="E90" s="333" t="s">
        <v>305</v>
      </c>
      <c r="F90" s="333"/>
      <c r="G90" s="333"/>
      <c r="H90" s="333"/>
      <c r="I90" s="333"/>
      <c r="J90" s="333"/>
      <c r="K90" s="357" t="s">
        <v>345</v>
      </c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65"/>
    </row>
    <row r="91" spans="1:25" ht="15" hidden="1">
      <c r="A91" s="61"/>
      <c r="B91" s="66"/>
      <c r="C91" s="67"/>
      <c r="D91" s="62"/>
      <c r="E91" s="333" t="s">
        <v>306</v>
      </c>
      <c r="F91" s="333"/>
      <c r="G91" s="333"/>
      <c r="H91" s="333"/>
      <c r="I91" s="333"/>
      <c r="J91" s="333"/>
      <c r="K91" s="358" t="s">
        <v>346</v>
      </c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65"/>
    </row>
    <row r="92" spans="1:25" ht="15" hidden="1">
      <c r="A92" s="61"/>
      <c r="B92" s="66"/>
      <c r="C92" s="67"/>
      <c r="D92" s="62"/>
      <c r="E92" s="328"/>
      <c r="F92" s="328"/>
      <c r="G92" s="328"/>
      <c r="H92" s="334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65"/>
    </row>
    <row r="93" spans="1:25" ht="15" hidden="1">
      <c r="A93" s="61"/>
      <c r="B93" s="66"/>
      <c r="C93" s="67"/>
      <c r="D93" s="62"/>
      <c r="E93" s="328"/>
      <c r="F93" s="328"/>
      <c r="G93" s="328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65"/>
    </row>
    <row r="94" spans="1:25" ht="15" hidden="1">
      <c r="A94" s="61"/>
      <c r="B94" s="66"/>
      <c r="C94" s="67"/>
      <c r="D94" s="62"/>
      <c r="E94" s="356"/>
      <c r="F94" s="356"/>
      <c r="G94" s="81"/>
      <c r="H94" s="330"/>
      <c r="I94" s="330"/>
      <c r="J94" s="330"/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65"/>
    </row>
    <row r="95" spans="1:25" ht="15" hidden="1">
      <c r="A95" s="61"/>
      <c r="B95" s="66"/>
      <c r="C95" s="67"/>
      <c r="D95" s="62"/>
      <c r="E95" s="328"/>
      <c r="F95" s="328"/>
      <c r="G95" s="328"/>
      <c r="H95" s="334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65"/>
    </row>
    <row r="96" spans="1:25" ht="15" hidden="1">
      <c r="A96" s="61"/>
      <c r="B96" s="66"/>
      <c r="C96" s="67"/>
      <c r="D96" s="62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5"/>
    </row>
    <row r="97" spans="1:27" ht="15" hidden="1">
      <c r="A97" s="61"/>
      <c r="B97" s="66"/>
      <c r="C97" s="67"/>
      <c r="D97" s="62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5"/>
    </row>
    <row r="98" spans="1:27" ht="27" hidden="1" customHeight="1">
      <c r="A98" s="61"/>
      <c r="B98" s="66"/>
      <c r="C98" s="67"/>
      <c r="D98" s="69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65"/>
    </row>
    <row r="99" spans="1:27" ht="15" hidden="1">
      <c r="A99" s="61"/>
      <c r="B99" s="66"/>
      <c r="C99" s="67"/>
      <c r="D99" s="69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65"/>
    </row>
    <row r="100" spans="1:27" ht="25.5" hidden="1" customHeight="1">
      <c r="A100" s="61"/>
      <c r="B100" s="66"/>
      <c r="C100" s="67"/>
      <c r="D100" s="62"/>
      <c r="E100" s="335" t="s">
        <v>173</v>
      </c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  <c r="X100" s="335"/>
      <c r="Y100" s="65"/>
    </row>
    <row r="101" spans="1:27" ht="15" hidden="1" customHeight="1">
      <c r="A101" s="61"/>
      <c r="B101" s="66"/>
      <c r="C101" s="67"/>
      <c r="D101" s="62"/>
      <c r="E101" s="64"/>
      <c r="F101" s="64"/>
      <c r="G101" s="64"/>
      <c r="H101" s="82"/>
      <c r="I101" s="82"/>
      <c r="J101" s="82"/>
      <c r="K101" s="82"/>
      <c r="L101" s="82"/>
      <c r="M101" s="82"/>
      <c r="N101" s="82"/>
      <c r="O101" s="83"/>
      <c r="P101" s="83"/>
      <c r="Q101" s="83"/>
      <c r="R101" s="83"/>
      <c r="S101" s="83"/>
      <c r="T101" s="83"/>
      <c r="U101" s="64"/>
      <c r="V101" s="64"/>
      <c r="W101" s="64"/>
      <c r="X101" s="64"/>
      <c r="Y101" s="65"/>
    </row>
    <row r="102" spans="1:27" ht="15" hidden="1" customHeight="1">
      <c r="A102" s="61"/>
      <c r="B102" s="66"/>
      <c r="C102" s="67"/>
      <c r="D102" s="62"/>
      <c r="E102" s="84"/>
      <c r="F102" s="327" t="s">
        <v>174</v>
      </c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83"/>
      <c r="U102" s="64"/>
      <c r="V102" s="64"/>
      <c r="W102" s="64"/>
      <c r="X102" s="64"/>
      <c r="Y102" s="65"/>
      <c r="AA102" s="55" t="s">
        <v>175</v>
      </c>
    </row>
    <row r="103" spans="1:27" ht="15" hidden="1" customHeight="1">
      <c r="A103" s="61"/>
      <c r="B103" s="66"/>
      <c r="C103" s="67"/>
      <c r="D103" s="62"/>
      <c r="E103" s="64"/>
      <c r="F103" s="64"/>
      <c r="G103" s="64"/>
      <c r="H103" s="82"/>
      <c r="I103" s="82"/>
      <c r="J103" s="82"/>
      <c r="K103" s="82"/>
      <c r="L103" s="82"/>
      <c r="M103" s="82"/>
      <c r="N103" s="82"/>
      <c r="O103" s="83"/>
      <c r="P103" s="83"/>
      <c r="Q103" s="83"/>
      <c r="R103" s="83"/>
      <c r="S103" s="83"/>
      <c r="T103" s="83"/>
      <c r="U103" s="64"/>
      <c r="V103" s="64"/>
      <c r="W103" s="64"/>
      <c r="X103" s="64"/>
      <c r="Y103" s="65"/>
    </row>
    <row r="104" spans="1:27" ht="15" hidden="1">
      <c r="A104" s="61"/>
      <c r="B104" s="66"/>
      <c r="C104" s="67"/>
      <c r="D104" s="62"/>
      <c r="E104" s="64"/>
      <c r="F104" s="327" t="s">
        <v>176</v>
      </c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65"/>
    </row>
    <row r="105" spans="1:27" ht="15" hidden="1">
      <c r="A105" s="61"/>
      <c r="B105" s="66"/>
      <c r="C105" s="67"/>
      <c r="D105" s="62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5"/>
    </row>
    <row r="106" spans="1:27" ht="15" hidden="1">
      <c r="A106" s="61"/>
      <c r="B106" s="66"/>
      <c r="C106" s="67"/>
      <c r="D106" s="62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5"/>
    </row>
    <row r="107" spans="1:27" ht="15" hidden="1">
      <c r="A107" s="61"/>
      <c r="B107" s="66"/>
      <c r="C107" s="67"/>
      <c r="D107" s="62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5"/>
    </row>
    <row r="108" spans="1:27" ht="15" hidden="1">
      <c r="A108" s="61"/>
      <c r="B108" s="66"/>
      <c r="C108" s="67"/>
      <c r="D108" s="62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5"/>
    </row>
    <row r="109" spans="1:27" ht="15" hidden="1">
      <c r="A109" s="61"/>
      <c r="B109" s="66"/>
      <c r="C109" s="67"/>
      <c r="D109" s="62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5"/>
    </row>
    <row r="110" spans="1:27" ht="15" hidden="1">
      <c r="A110" s="61"/>
      <c r="B110" s="66"/>
      <c r="C110" s="67"/>
      <c r="D110" s="62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5"/>
    </row>
    <row r="111" spans="1:27" ht="15" hidden="1">
      <c r="A111" s="61"/>
      <c r="B111" s="66"/>
      <c r="C111" s="67"/>
      <c r="D111" s="62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5"/>
    </row>
    <row r="112" spans="1:27" ht="15" hidden="1">
      <c r="A112" s="61"/>
      <c r="B112" s="66"/>
      <c r="C112" s="67"/>
      <c r="D112" s="62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5"/>
    </row>
    <row r="113" spans="1:25" ht="30" hidden="1" customHeight="1">
      <c r="A113" s="61"/>
      <c r="B113" s="66"/>
      <c r="C113" s="67"/>
      <c r="D113" s="62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5"/>
    </row>
    <row r="114" spans="1:25" ht="31.5" hidden="1" customHeight="1">
      <c r="A114" s="61"/>
      <c r="B114" s="66"/>
      <c r="C114" s="67"/>
      <c r="D114" s="62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5"/>
    </row>
    <row r="115" spans="1:25" ht="15" customHeight="1">
      <c r="A115" s="61"/>
      <c r="B115" s="85"/>
      <c r="C115" s="86"/>
      <c r="D115" s="87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9"/>
    </row>
    <row r="118" spans="1:25" ht="14.25" customHeight="1"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</row>
  </sheetData>
  <sheetProtection algorithmName="SHA-512" hashValue="OtDTUtxzXCRNyUbhoVFNwsD1HGFk/mogaoigdCYLG7d+RpmxBO9DDKLNTKAKhzowDDPB5X/qv3W310yZSJK3Zg==" saltValue="gJ6N03hdrZxjzrIM5d3lmw==" spinCount="100000" sheet="1" objects="1" scenarios="1" formatColumns="0" formatRows="0" autoFilter="0"/>
  <dataConsolidate link="1"/>
  <mergeCells count="51">
    <mergeCell ref="E94:F94"/>
    <mergeCell ref="H89:X89"/>
    <mergeCell ref="K87:X87"/>
    <mergeCell ref="E90:J90"/>
    <mergeCell ref="K90:X90"/>
    <mergeCell ref="E92:G92"/>
    <mergeCell ref="H92:X92"/>
    <mergeCell ref="K88:X88"/>
    <mergeCell ref="E89:G89"/>
    <mergeCell ref="K91:X91"/>
    <mergeCell ref="F21:M21"/>
    <mergeCell ref="P21:X21"/>
    <mergeCell ref="K59:X59"/>
    <mergeCell ref="F22:M22"/>
    <mergeCell ref="E41:X45"/>
    <mergeCell ref="E46:X57"/>
    <mergeCell ref="K58:X58"/>
    <mergeCell ref="E58:J58"/>
    <mergeCell ref="E85:X85"/>
    <mergeCell ref="E86:X86"/>
    <mergeCell ref="E59:J59"/>
    <mergeCell ref="P22:X22"/>
    <mergeCell ref="E35:X39"/>
    <mergeCell ref="E40:X40"/>
    <mergeCell ref="E60:G60"/>
    <mergeCell ref="H60:X60"/>
    <mergeCell ref="H83:X83"/>
    <mergeCell ref="E82:X82"/>
    <mergeCell ref="K84:X84"/>
    <mergeCell ref="E71:X71"/>
    <mergeCell ref="B2:G2"/>
    <mergeCell ref="B3:C3"/>
    <mergeCell ref="B5:Y5"/>
    <mergeCell ref="E7:X13"/>
    <mergeCell ref="E14:X19"/>
    <mergeCell ref="F104:X104"/>
    <mergeCell ref="H61:X61"/>
    <mergeCell ref="E81:X81"/>
    <mergeCell ref="H94:X94"/>
    <mergeCell ref="E93:G93"/>
    <mergeCell ref="H93:X93"/>
    <mergeCell ref="E70:R70"/>
    <mergeCell ref="E87:J87"/>
    <mergeCell ref="E95:G95"/>
    <mergeCell ref="H95:X95"/>
    <mergeCell ref="F102:S102"/>
    <mergeCell ref="E84:J84"/>
    <mergeCell ref="E100:X100"/>
    <mergeCell ref="E83:G83"/>
    <mergeCell ref="E88:J88"/>
    <mergeCell ref="E91:J91"/>
  </mergeCells>
  <phoneticPr fontId="10" type="noConversion"/>
  <hyperlinks>
    <hyperlink ref="K58:X58" location="Инструкция!A1" tooltip="Обратиться за помощью" display="Обратиться за помощью"/>
    <hyperlink ref="K59:X59" location="Инструкция!A1" tooltip="Перейти" display="Перейти"/>
    <hyperlink ref="E118:X118" location="Инструкция!A1" tooltip="Руководство по загрузке документов" display="Руководство по загрузке документов"/>
    <hyperlink ref="E71:X71" location="Инструкция!A1" tooltip="Руководство по загрузке документов" display="Руководство по загрузке документов"/>
    <hyperlink ref="L84:X84" location="Инструкция!A1" display="Перейти к разделу"/>
    <hyperlink ref="K84:X84" location="Инструкция!A1" tooltip="Перейти к разделу" display="Перейти к разделу"/>
  </hyperlinks>
  <pageMargins left="0.7" right="0.7" top="0.75" bottom="0.75" header="0.3" footer="0.3"/>
  <pageSetup paperSize="9" orientation="portrait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t_union">
    <tabColor indexed="47"/>
  </sheetPr>
  <dimension ref="A1:CC18"/>
  <sheetViews>
    <sheetView showGridLines="0" zoomScaleNormal="100" workbookViewId="0">
      <selection activeCell="A12" sqref="A12:XFD14"/>
    </sheetView>
  </sheetViews>
  <sheetFormatPr defaultRowHeight="11.25"/>
  <cols>
    <col min="1" max="1" width="15" customWidth="1"/>
    <col min="6" max="6" width="3.7109375" customWidth="1"/>
    <col min="7" max="8" width="4" customWidth="1"/>
    <col min="10" max="10" width="32.28515625" customWidth="1"/>
    <col min="11" max="11" width="31.140625" customWidth="1"/>
    <col min="13" max="13" width="25.42578125" customWidth="1"/>
    <col min="17" max="17" width="21.42578125" customWidth="1"/>
    <col min="45" max="52" width="21.140625" customWidth="1"/>
    <col min="53" max="54" width="22.28515625" customWidth="1"/>
  </cols>
  <sheetData>
    <row r="1" spans="1:81" s="109" customFormat="1">
      <c r="A1" s="43" t="s">
        <v>166</v>
      </c>
    </row>
    <row r="2" spans="1:81" s="12" customFormat="1" ht="19.5" customHeight="1">
      <c r="C2" s="13"/>
      <c r="D2"/>
      <c r="E2" s="105"/>
      <c r="F2" s="141"/>
      <c r="G2" s="106"/>
      <c r="H2" s="167"/>
    </row>
    <row r="3" spans="1:81" s="12" customFormat="1" ht="19.5" customHeight="1">
      <c r="C3" s="13"/>
      <c r="D3"/>
      <c r="E3" s="214"/>
      <c r="F3" s="214"/>
      <c r="G3" s="167"/>
      <c r="H3" s="167"/>
      <c r="AS3" s="433" t="s">
        <v>279</v>
      </c>
      <c r="AT3" s="433" t="str">
        <f>"Факт за прошлые периоды по 31.12." &amp; god -1</f>
        <v>Факт за прошлые периоды по 31.12.2020</v>
      </c>
      <c r="AU3" s="433" t="str">
        <f>"Утверждено на "&amp;Титульный!$F$9&amp;" год ¹"</f>
        <v>Утверждено на 2021 год ¹</v>
      </c>
      <c r="AV3" s="433" t="str">
        <f>"Факт за I полугодие " &amp; Титульный!$F$9 &amp; " года ²³"</f>
        <v>Факт за I полугодие 2021 года ²³</v>
      </c>
      <c r="AW3" s="433" t="str">
        <f>"Всего факт за " &amp; Титульный!$F$10 &amp; " " &amp; Титульный!$F$9 &amp; " года ²³"</f>
        <v>Всего факт за год 2021 года ²³</v>
      </c>
      <c r="AX3" s="433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3" s="433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3" s="433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3" s="433" t="s">
        <v>289</v>
      </c>
      <c r="BB3" s="433" t="s">
        <v>290</v>
      </c>
      <c r="BC3" s="434" t="s">
        <v>295</v>
      </c>
      <c r="BD3" s="434"/>
      <c r="BE3" s="434"/>
      <c r="BF3" s="434"/>
      <c r="BG3" s="435" t="s">
        <v>298</v>
      </c>
      <c r="BH3" s="435"/>
    </row>
    <row r="4" spans="1:81" s="12" customFormat="1" ht="19.5" customHeight="1">
      <c r="C4" s="13"/>
      <c r="D4"/>
      <c r="E4" s="214"/>
      <c r="F4" s="214"/>
      <c r="G4" s="167"/>
      <c r="H4" s="167"/>
      <c r="AS4" s="433"/>
      <c r="AT4" s="433"/>
      <c r="AU4" s="433"/>
      <c r="AV4" s="433"/>
      <c r="AW4" s="433"/>
      <c r="AX4" s="433"/>
      <c r="AY4" s="433"/>
      <c r="AZ4" s="433"/>
      <c r="BA4" s="433"/>
      <c r="BB4" s="433"/>
      <c r="BC4" s="315" t="s">
        <v>293</v>
      </c>
      <c r="BD4" s="315" t="s">
        <v>294</v>
      </c>
      <c r="BE4" s="316" t="s">
        <v>296</v>
      </c>
      <c r="BF4" s="317" t="s">
        <v>297</v>
      </c>
      <c r="BG4" s="318" t="s">
        <v>298</v>
      </c>
      <c r="BH4" s="318" t="s">
        <v>299</v>
      </c>
    </row>
    <row r="5" spans="1:81" ht="12" thickBot="1">
      <c r="A5" s="43" t="s">
        <v>251</v>
      </c>
    </row>
    <row r="6" spans="1:81" s="44" customFormat="1" ht="11.25" customHeight="1">
      <c r="C6" s="281"/>
      <c r="D6" s="369"/>
      <c r="E6" s="371"/>
      <c r="F6" s="371"/>
      <c r="G6" s="371"/>
      <c r="H6" s="371"/>
      <c r="I6" s="371"/>
      <c r="J6" s="371"/>
      <c r="K6" s="373"/>
      <c r="L6" s="373"/>
      <c r="M6" s="375"/>
      <c r="N6" s="375"/>
      <c r="O6" s="377"/>
      <c r="P6" s="361"/>
      <c r="Q6" s="148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201"/>
      <c r="BJ6" s="200"/>
      <c r="BK6" s="200"/>
      <c r="BL6" s="200"/>
      <c r="BM6" s="200"/>
      <c r="BN6" s="200"/>
      <c r="BO6" s="200"/>
    </row>
    <row r="7" spans="1:81" s="44" customFormat="1" ht="11.25" customHeight="1">
      <c r="C7" s="281"/>
      <c r="D7" s="370"/>
      <c r="E7" s="372"/>
      <c r="F7" s="372"/>
      <c r="G7" s="372"/>
      <c r="H7" s="372"/>
      <c r="I7" s="372"/>
      <c r="J7" s="372"/>
      <c r="K7" s="374"/>
      <c r="L7" s="374"/>
      <c r="M7" s="376"/>
      <c r="N7" s="376"/>
      <c r="O7" s="378"/>
      <c r="P7" s="362"/>
      <c r="Q7" s="363"/>
      <c r="R7" s="365">
        <v>1</v>
      </c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184"/>
      <c r="AI7" s="191">
        <v>0</v>
      </c>
      <c r="AJ7" s="190" t="s">
        <v>258</v>
      </c>
      <c r="AK7" s="190"/>
      <c r="AL7" s="190"/>
      <c r="AM7" s="190"/>
      <c r="AN7" s="190"/>
      <c r="AO7" s="190"/>
      <c r="AP7" s="190"/>
      <c r="AQ7" s="190"/>
      <c r="AR7" s="190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00"/>
      <c r="BD7" s="100"/>
      <c r="BE7" s="100"/>
      <c r="BF7" s="100"/>
      <c r="BG7" s="100"/>
      <c r="BH7" s="100"/>
      <c r="BI7" s="201"/>
      <c r="BJ7" s="216"/>
      <c r="BK7" s="216"/>
      <c r="BL7" s="216"/>
      <c r="BM7" s="200"/>
      <c r="BN7" s="216"/>
      <c r="BO7" s="216"/>
      <c r="BP7" s="216"/>
      <c r="BQ7" s="216"/>
      <c r="BR7" s="216"/>
    </row>
    <row r="8" spans="1:81" s="44" customFormat="1" ht="15" customHeight="1">
      <c r="C8" s="281"/>
      <c r="D8" s="370"/>
      <c r="E8" s="372"/>
      <c r="F8" s="372"/>
      <c r="G8" s="372"/>
      <c r="H8" s="372"/>
      <c r="I8" s="372"/>
      <c r="J8" s="372"/>
      <c r="K8" s="374"/>
      <c r="L8" s="374"/>
      <c r="M8" s="376"/>
      <c r="N8" s="376"/>
      <c r="O8" s="378"/>
      <c r="P8" s="362"/>
      <c r="Q8" s="364"/>
      <c r="R8" s="366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172"/>
      <c r="AI8" s="189" t="s">
        <v>241</v>
      </c>
      <c r="AJ8" s="237"/>
      <c r="AK8" s="275"/>
      <c r="AL8" s="275"/>
      <c r="AM8" s="275"/>
      <c r="AN8" s="275"/>
      <c r="AO8" s="275"/>
      <c r="AP8" s="275"/>
      <c r="AQ8" s="275"/>
      <c r="AR8" s="275"/>
      <c r="AS8" s="97"/>
      <c r="AT8" s="97"/>
      <c r="AU8" s="173"/>
      <c r="AV8" s="173"/>
      <c r="AW8" s="312">
        <f>AX8+AY8+AZ8</f>
        <v>0</v>
      </c>
      <c r="AX8" s="146"/>
      <c r="AY8" s="146"/>
      <c r="AZ8" s="146"/>
      <c r="BA8" s="173">
        <f>AU8-AW8-AT8</f>
        <v>0</v>
      </c>
      <c r="BB8" s="173">
        <f>AX8-AU8</f>
        <v>0</v>
      </c>
      <c r="BC8" s="174"/>
      <c r="BD8" s="174"/>
      <c r="BE8" s="223"/>
      <c r="BF8" s="174"/>
      <c r="BG8" s="224"/>
      <c r="BH8" s="225"/>
      <c r="BI8" s="201">
        <v>0</v>
      </c>
      <c r="BJ8" s="216"/>
      <c r="BK8" s="216"/>
      <c r="BM8" s="199" t="str">
        <f>AJ8 &amp; BI8</f>
        <v>0</v>
      </c>
      <c r="BN8" s="216"/>
      <c r="BO8" s="216"/>
      <c r="BP8" s="216"/>
      <c r="BQ8" s="216"/>
      <c r="CB8" s="199" t="str">
        <f>AJ8&amp;AK8</f>
        <v/>
      </c>
      <c r="CC8" s="200"/>
    </row>
    <row r="9" spans="1:81" s="44" customFormat="1" ht="15" customHeight="1">
      <c r="C9" s="281"/>
      <c r="D9" s="370"/>
      <c r="E9" s="372"/>
      <c r="F9" s="372"/>
      <c r="G9" s="372"/>
      <c r="H9" s="372"/>
      <c r="I9" s="372"/>
      <c r="J9" s="372"/>
      <c r="K9" s="374"/>
      <c r="L9" s="374"/>
      <c r="M9" s="376"/>
      <c r="N9" s="376"/>
      <c r="O9" s="378"/>
      <c r="P9" s="362"/>
      <c r="Q9" s="424"/>
      <c r="R9" s="425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151"/>
      <c r="AI9" s="178"/>
      <c r="AJ9" s="194"/>
      <c r="AK9" s="194"/>
      <c r="AL9" s="194"/>
      <c r="AM9" s="194"/>
      <c r="AN9" s="194"/>
      <c r="AO9" s="194"/>
      <c r="AP9" s="194"/>
      <c r="AQ9" s="194"/>
      <c r="AR9" s="194"/>
      <c r="AS9" s="152"/>
      <c r="AT9" s="152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201"/>
      <c r="BJ9" s="216"/>
      <c r="BK9" s="216"/>
      <c r="BL9" s="216"/>
      <c r="BM9" s="200"/>
      <c r="BN9" s="216"/>
      <c r="BO9" s="216"/>
      <c r="BP9" s="216"/>
      <c r="BQ9" s="216"/>
      <c r="BR9" s="216"/>
    </row>
    <row r="10" spans="1:81" s="44" customFormat="1" ht="15" customHeight="1" thickBot="1">
      <c r="C10" s="45"/>
      <c r="D10" s="432"/>
      <c r="E10" s="426"/>
      <c r="F10" s="426"/>
      <c r="G10" s="426"/>
      <c r="H10" s="426"/>
      <c r="I10" s="426"/>
      <c r="J10" s="426"/>
      <c r="K10" s="428"/>
      <c r="L10" s="428"/>
      <c r="M10" s="427"/>
      <c r="N10" s="427"/>
      <c r="O10" s="429"/>
      <c r="P10" s="430"/>
      <c r="Q10" s="142"/>
      <c r="R10" s="186"/>
      <c r="S10" s="431"/>
      <c r="T10" s="431"/>
      <c r="U10" s="154"/>
      <c r="V10" s="154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201"/>
      <c r="BJ10" s="200"/>
      <c r="BK10" s="200"/>
      <c r="BL10" s="200"/>
      <c r="BM10" s="200"/>
      <c r="BN10" s="200"/>
      <c r="BO10" s="200"/>
    </row>
    <row r="11" spans="1:81">
      <c r="A11" s="43" t="s">
        <v>247</v>
      </c>
      <c r="C11" s="280"/>
      <c r="BL11" s="202"/>
      <c r="BM11" s="202"/>
      <c r="BN11" s="202"/>
      <c r="BO11" s="202"/>
      <c r="BP11" s="202"/>
      <c r="BQ11" s="202"/>
      <c r="BR11" s="202"/>
    </row>
    <row r="12" spans="1:81" s="44" customFormat="1" ht="11.25" customHeight="1">
      <c r="C12" s="281"/>
      <c r="D12"/>
      <c r="E12"/>
      <c r="F12"/>
      <c r="G12"/>
      <c r="H12"/>
      <c r="I12" s="236"/>
      <c r="J12" s="236"/>
      <c r="K12" s="228"/>
      <c r="L12" s="229"/>
      <c r="M12" s="285"/>
      <c r="N12" s="285"/>
      <c r="O12" s="227"/>
      <c r="P12" s="230"/>
      <c r="Q12" s="363"/>
      <c r="R12" s="365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184"/>
      <c r="AI12" s="191">
        <v>0</v>
      </c>
      <c r="AJ12" s="190" t="s">
        <v>258</v>
      </c>
      <c r="AK12" s="190"/>
      <c r="AL12" s="190"/>
      <c r="AM12" s="190"/>
      <c r="AN12" s="190"/>
      <c r="AO12" s="190"/>
      <c r="AP12" s="190"/>
      <c r="AQ12" s="190"/>
      <c r="AR12" s="190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00"/>
      <c r="BD12" s="100"/>
      <c r="BE12" s="100"/>
      <c r="BF12" s="100"/>
      <c r="BG12" s="100"/>
      <c r="BH12" s="100"/>
      <c r="BI12" s="201"/>
      <c r="BJ12" s="216"/>
      <c r="BK12" s="216"/>
      <c r="BL12" s="216"/>
      <c r="BM12" s="200"/>
      <c r="BN12" s="216"/>
      <c r="BO12" s="216"/>
      <c r="BP12" s="216"/>
      <c r="BQ12" s="216"/>
      <c r="BR12" s="216"/>
    </row>
    <row r="13" spans="1:81" s="44" customFormat="1" ht="15" customHeight="1">
      <c r="C13" s="281"/>
      <c r="D13"/>
      <c r="E13"/>
      <c r="F13"/>
      <c r="G13"/>
      <c r="H13"/>
      <c r="I13" s="236"/>
      <c r="J13" s="236"/>
      <c r="K13" s="228"/>
      <c r="L13" s="231"/>
      <c r="M13" s="285"/>
      <c r="N13" s="285"/>
      <c r="O13" s="227"/>
      <c r="P13" s="230"/>
      <c r="Q13" s="364"/>
      <c r="R13" s="366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172"/>
      <c r="AI13" s="189" t="s">
        <v>241</v>
      </c>
      <c r="AJ13" s="237"/>
      <c r="AK13" s="275"/>
      <c r="AL13" s="275"/>
      <c r="AM13" s="275"/>
      <c r="AN13" s="275"/>
      <c r="AO13" s="275"/>
      <c r="AP13" s="275"/>
      <c r="AQ13" s="275"/>
      <c r="AR13" s="275"/>
      <c r="AS13" s="97"/>
      <c r="AT13" s="97"/>
      <c r="AU13" s="173"/>
      <c r="AV13" s="173"/>
      <c r="AW13" s="312">
        <f>AX13+AY13+AZ13</f>
        <v>0</v>
      </c>
      <c r="AX13" s="146"/>
      <c r="AY13" s="146"/>
      <c r="AZ13" s="146"/>
      <c r="BA13" s="173">
        <f>AU13-AW13-AT13</f>
        <v>0</v>
      </c>
      <c r="BB13" s="173">
        <f>AX13-AU13</f>
        <v>0</v>
      </c>
      <c r="BC13" s="174"/>
      <c r="BD13" s="174"/>
      <c r="BE13" s="223"/>
      <c r="BF13" s="174"/>
      <c r="BG13" s="224"/>
      <c r="BH13" s="225"/>
      <c r="BI13" s="201">
        <v>0</v>
      </c>
      <c r="BJ13" s="216"/>
      <c r="BK13" s="216"/>
      <c r="BM13" s="199" t="str">
        <f>AJ13 &amp; BI13</f>
        <v>0</v>
      </c>
      <c r="BN13" s="216"/>
      <c r="BO13" s="216"/>
      <c r="BP13" s="216"/>
      <c r="BQ13" s="216"/>
      <c r="CB13" s="199" t="str">
        <f>AJ13&amp;AK13</f>
        <v/>
      </c>
      <c r="CC13" s="200"/>
    </row>
    <row r="14" spans="1:81" s="44" customFormat="1" ht="15" customHeight="1">
      <c r="C14" s="281"/>
      <c r="D14"/>
      <c r="E14"/>
      <c r="F14"/>
      <c r="G14"/>
      <c r="H14"/>
      <c r="I14" s="236"/>
      <c r="J14" s="236"/>
      <c r="K14" s="228"/>
      <c r="L14" s="231"/>
      <c r="M14" s="285"/>
      <c r="N14" s="285"/>
      <c r="O14" s="227"/>
      <c r="P14" s="230"/>
      <c r="Q14" s="424"/>
      <c r="R14" s="425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151"/>
      <c r="AI14" s="178"/>
      <c r="AJ14" s="194"/>
      <c r="AK14" s="194"/>
      <c r="AL14" s="194"/>
      <c r="AM14" s="194"/>
      <c r="AN14" s="194"/>
      <c r="AO14" s="194"/>
      <c r="AP14" s="194"/>
      <c r="AQ14" s="194"/>
      <c r="AR14" s="194"/>
      <c r="AS14" s="152"/>
      <c r="AT14" s="152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201"/>
      <c r="BJ14" s="216"/>
      <c r="BK14" s="216"/>
      <c r="BL14" s="216"/>
      <c r="BM14" s="200"/>
      <c r="BN14" s="216"/>
      <c r="BO14" s="216"/>
      <c r="BP14" s="216"/>
      <c r="BQ14" s="216"/>
      <c r="BR14" s="216"/>
    </row>
    <row r="15" spans="1:81">
      <c r="A15" s="43" t="s">
        <v>252</v>
      </c>
      <c r="C15" s="280"/>
      <c r="BL15" s="202"/>
      <c r="BM15" s="202"/>
      <c r="BN15" s="202"/>
      <c r="BO15" s="202"/>
      <c r="BP15" s="202"/>
      <c r="BQ15" s="202"/>
      <c r="BR15" s="202"/>
    </row>
    <row r="16" spans="1:81" s="44" customFormat="1" ht="15" customHeight="1">
      <c r="C16" s="281"/>
      <c r="D16"/>
      <c r="E16"/>
      <c r="F16"/>
      <c r="G16"/>
      <c r="H16"/>
      <c r="I16" s="236"/>
      <c r="J16" s="236"/>
      <c r="K16" s="228"/>
      <c r="L16" s="185"/>
      <c r="M16" s="285"/>
      <c r="N16" s="2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214"/>
      <c r="AA16" s="214"/>
      <c r="AB16" s="214"/>
      <c r="AC16" s="172"/>
      <c r="AD16" s="232"/>
      <c r="AE16" s="233"/>
      <c r="AF16" s="234"/>
      <c r="AG16" s="235"/>
      <c r="AH16" s="172"/>
      <c r="AI16" s="189"/>
      <c r="AJ16" s="238"/>
      <c r="AK16" s="275"/>
      <c r="AL16" s="275"/>
      <c r="AM16" s="275"/>
      <c r="AN16" s="275"/>
      <c r="AO16" s="275"/>
      <c r="AP16" s="275"/>
      <c r="AQ16" s="275"/>
      <c r="AR16" s="275"/>
      <c r="AS16" s="173"/>
      <c r="AT16" s="173"/>
      <c r="AU16" s="173"/>
      <c r="AV16" s="173"/>
      <c r="AW16" s="313">
        <f>AX16+AY16+AZ16</f>
        <v>0</v>
      </c>
      <c r="AX16" s="174"/>
      <c r="AY16" s="174"/>
      <c r="AZ16" s="314"/>
      <c r="BA16" s="173">
        <f>AU16-AW16-AT16</f>
        <v>0</v>
      </c>
      <c r="BB16" s="173">
        <f>AX16-AU16</f>
        <v>0</v>
      </c>
      <c r="BC16" s="174"/>
      <c r="BD16" s="174"/>
      <c r="BE16" s="223"/>
      <c r="BF16" s="174"/>
      <c r="BG16" s="224"/>
      <c r="BH16" s="225"/>
      <c r="BI16" s="201">
        <v>0</v>
      </c>
      <c r="BJ16" s="216"/>
      <c r="BK16" s="216"/>
      <c r="BM16" s="199" t="str">
        <f>AJ16 &amp; BI16</f>
        <v>0</v>
      </c>
      <c r="BN16" s="216"/>
      <c r="BO16" s="216"/>
      <c r="BP16" s="216"/>
      <c r="BQ16" s="216"/>
      <c r="CB16" s="199" t="str">
        <f>AJ16&amp;AK16</f>
        <v/>
      </c>
      <c r="CC16" s="200"/>
    </row>
    <row r="17" spans="1:70" s="162" customFormat="1" ht="15">
      <c r="A17" s="161" t="s">
        <v>254</v>
      </c>
      <c r="C17" s="282"/>
      <c r="D17" s="163"/>
      <c r="E17" s="163"/>
      <c r="BL17" s="203"/>
      <c r="BM17" s="203"/>
      <c r="BN17" s="203"/>
      <c r="BO17" s="203"/>
      <c r="BP17" s="203"/>
      <c r="BQ17" s="203"/>
      <c r="BR17" s="203"/>
    </row>
    <row r="18" spans="1:70" s="12" customFormat="1" ht="15" customHeight="1">
      <c r="C18" s="283"/>
      <c r="D18" s="164"/>
      <c r="E18" s="165"/>
      <c r="BL18" s="204"/>
      <c r="BM18" s="204"/>
      <c r="BN18" s="204"/>
      <c r="BO18" s="204"/>
      <c r="BP18" s="204"/>
      <c r="BQ18" s="204"/>
      <c r="BR18" s="204"/>
    </row>
  </sheetData>
  <mergeCells count="60">
    <mergeCell ref="BC3:BF3"/>
    <mergeCell ref="BG3:BH3"/>
    <mergeCell ref="AX3:AX4"/>
    <mergeCell ref="AY3:AY4"/>
    <mergeCell ref="AZ3:AZ4"/>
    <mergeCell ref="BA3:BA4"/>
    <mergeCell ref="BB3:BB4"/>
    <mergeCell ref="AS3:AS4"/>
    <mergeCell ref="AT3:AT4"/>
    <mergeCell ref="AU3:AU4"/>
    <mergeCell ref="AV3:AV4"/>
    <mergeCell ref="AW3:AW4"/>
    <mergeCell ref="AE7:AE9"/>
    <mergeCell ref="AF7:AF9"/>
    <mergeCell ref="AG7:AG9"/>
    <mergeCell ref="AC12:AC14"/>
    <mergeCell ref="AD12:AD14"/>
    <mergeCell ref="AE12:AE14"/>
    <mergeCell ref="AF12:AF14"/>
    <mergeCell ref="AG12:AG14"/>
    <mergeCell ref="AC7:AC9"/>
    <mergeCell ref="AD7:AD9"/>
    <mergeCell ref="Q12:Q14"/>
    <mergeCell ref="AB7:AB9"/>
    <mergeCell ref="V7:V9"/>
    <mergeCell ref="W7:W9"/>
    <mergeCell ref="X7:X9"/>
    <mergeCell ref="Y7:Y9"/>
    <mergeCell ref="R12:R14"/>
    <mergeCell ref="S12:S14"/>
    <mergeCell ref="T12:T14"/>
    <mergeCell ref="U12:U14"/>
    <mergeCell ref="T7:T9"/>
    <mergeCell ref="Z7:Z9"/>
    <mergeCell ref="AA7:AA9"/>
    <mergeCell ref="AB12:AB14"/>
    <mergeCell ref="U7:U9"/>
    <mergeCell ref="Z12:Z14"/>
    <mergeCell ref="S10:T10"/>
    <mergeCell ref="D6:D10"/>
    <mergeCell ref="E6:E10"/>
    <mergeCell ref="F6:F10"/>
    <mergeCell ref="G6:G10"/>
    <mergeCell ref="H6:H10"/>
    <mergeCell ref="AA12:AA14"/>
    <mergeCell ref="Q7:Q9"/>
    <mergeCell ref="R7:R9"/>
    <mergeCell ref="S7:S9"/>
    <mergeCell ref="I6:I10"/>
    <mergeCell ref="M6:M10"/>
    <mergeCell ref="N6:N10"/>
    <mergeCell ref="L6:L10"/>
    <mergeCell ref="O6:O10"/>
    <mergeCell ref="J6:J10"/>
    <mergeCell ref="K6:K10"/>
    <mergeCell ref="W12:W14"/>
    <mergeCell ref="X12:X14"/>
    <mergeCell ref="Y12:Y14"/>
    <mergeCell ref="V12:V14"/>
    <mergeCell ref="P6:P10"/>
  </mergeCells>
  <phoneticPr fontId="0" type="noConversion"/>
  <dataValidations disablePrompts="1" count="12">
    <dataValidation type="textLength" operator="lessThanOrEqual" allowBlank="1" showInputMessage="1" showErrorMessage="1" errorTitle="Ошибка" error="Допускается ввод не более 900 символов!" sqref="AH16:AI16 AH13:AI13 G12:G14 AH8:AI8 G16 E18 F2">
      <formula1>900</formula1>
    </dataValidation>
    <dataValidation type="decimal" allowBlank="1" showInputMessage="1" showErrorMessage="1" error="Введите действительное число от 0 до 100!" sqref="Q7:R7 O16:P16 O12:P14 Q12:R12 O6:P10">
      <formula1>0</formula1>
      <formula2>100</formula2>
    </dataValidation>
    <dataValidation type="whole" allowBlank="1" showErrorMessage="1" errorTitle="Ошибка" error="Допускается ввод только неотрицательных целых чисел!" sqref="K12:K14 K16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L12:N14 L16:N16 N6:N10">
      <formula1>all_year_list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:E14 E16">
      <formula1>group_list</formula1>
    </dataValidation>
    <dataValidation type="decimal" allowBlank="1" showErrorMessage="1" errorTitle="Ошибка" error="Допускается ввод только неотрицательных чисел!" sqref="BF8 BF13 AX8:AZ8 BC13:BD13 BC16:BD16 BC8:BD8 BF16 AX13:AZ13 AX16:AZ16">
      <formula1>0</formula1>
      <formula2>9.99999999999999E+23</formula2>
    </dataValidation>
    <dataValidation type="list" operator="lessThanOrEqual" allowBlank="1" showInputMessage="1" showErrorMessage="1" errorTitle="Ошибка" error="Необходимо выбрать значение из списка!" promptTitle="Ввод" prompt="Необходимо указать принадлежность объекта к инфраструктуре ТЭ или его отсутствие" sqref="S16">
      <formula1>"да,без привязки к объекту"</formula1>
    </dataValidation>
    <dataValidation allowBlank="1" showInputMessage="1" showErrorMessage="1" promptTitle="Ввод" prompt="Для выбора необходимо два раза нажать левую кнопку мыши!" sqref="H12:J14 H16:J16"/>
    <dataValidation allowBlank="1" showInputMessage="1" showErrorMessage="1" promptTitle="Ввод" prompt="Для выбора объекта необходимо два раза нажать левую кнопку мыши!" sqref="T16"/>
    <dataValidation type="textLength" operator="lessThan" allowBlank="1" showInputMessage="1" showErrorMessage="1" errorTitle="Ошибка" error="Допускается ввод не более 900 символов!" sqref="BE13 BG13:BH13 BE8 BG8:BH8 BE16 BG16:BH1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M6:M10">
      <formula1>month_list</formula1>
    </dataValidation>
    <dataValidation allowBlank="1" errorTitle="Ошибка" error="Выберите значение из списка" prompt="Выберите значение из списка" sqref="AJ8:AR8 AJ13:AR13 AJ16:AR16"/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_00">
    <tabColor indexed="47"/>
  </sheetPr>
  <dimension ref="A1"/>
  <sheetViews>
    <sheetView showGridLines="0" zoomScaleNormal="100" workbookViewId="0"/>
  </sheetViews>
  <sheetFormatPr defaultColWidth="9.140625" defaultRowHeight="15"/>
  <cols>
    <col min="1" max="16384" width="9.140625" style="145"/>
  </cols>
  <sheetData/>
  <sheetProtection formatColumns="0" formatRows="0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_01">
    <tabColor indexed="47"/>
  </sheetPr>
  <dimension ref="A1"/>
  <sheetViews>
    <sheetView showGridLines="0" zoomScaleNormal="100" workbookViewId="0"/>
  </sheetViews>
  <sheetFormatPr defaultRowHeight="11.25"/>
  <sheetData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_02">
    <tabColor indexed="47"/>
  </sheetPr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_com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07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ill">
    <tabColor indexed="47"/>
  </sheetPr>
  <dimension ref="A1"/>
  <sheetViews>
    <sheetView showGridLines="0" zoomScaleNormal="100" workbookViewId="0"/>
  </sheetViews>
  <sheetFormatPr defaultRowHeight="11.25"/>
  <sheetData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93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5"/>
    </row>
    <row r="2" spans="1:1" ht="12">
      <c r="A2" s="15"/>
    </row>
    <row r="3" spans="1:1" ht="12">
      <c r="A3" s="15"/>
    </row>
    <row r="4" spans="1:1" ht="12">
      <c r="A4" s="15"/>
    </row>
    <row r="5" spans="1:1" ht="12">
      <c r="A5" s="15"/>
    </row>
    <row r="6" spans="1:1" ht="12">
      <c r="A6" s="15"/>
    </row>
    <row r="7" spans="1:1" ht="12">
      <c r="A7" s="15"/>
    </row>
    <row r="8" spans="1:1" ht="12">
      <c r="A8" s="15"/>
    </row>
    <row r="9" spans="1:1" ht="12">
      <c r="A9" s="15"/>
    </row>
    <row r="10" spans="1:1" ht="12">
      <c r="A10" s="15"/>
    </row>
    <row r="11" spans="1:1" ht="12">
      <c r="A11" s="15"/>
    </row>
    <row r="12" spans="1:1" ht="12">
      <c r="A12" s="15"/>
    </row>
    <row r="13" spans="1:1" ht="12">
      <c r="A13" s="15"/>
    </row>
    <row r="14" spans="1:1" ht="12">
      <c r="A14" s="15"/>
    </row>
    <row r="15" spans="1:1" ht="12">
      <c r="A15" s="15"/>
    </row>
    <row r="16" spans="1:1" ht="12">
      <c r="A16" s="15"/>
    </row>
    <row r="17" spans="1:1" ht="12">
      <c r="A17" s="15"/>
    </row>
    <row r="18" spans="1:1" ht="12">
      <c r="A18" s="15"/>
    </row>
    <row r="19" spans="1:1" ht="12">
      <c r="A19" s="15"/>
    </row>
  </sheetData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90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6"/>
  <sheetViews>
    <sheetView showGridLines="0" showRowColHeaders="0" zoomScaleNormal="100" workbookViewId="0">
      <selection activeCell="B36" sqref="B36"/>
    </sheetView>
  </sheetViews>
  <sheetFormatPr defaultColWidth="9.140625"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39" t="s">
        <v>139</v>
      </c>
      <c r="B1" s="139" t="s">
        <v>140</v>
      </c>
      <c r="C1" s="139" t="s">
        <v>141</v>
      </c>
      <c r="D1" s="9"/>
    </row>
    <row r="2" spans="1:4">
      <c r="A2" s="320">
        <v>44579.561388888891</v>
      </c>
      <c r="B2" s="11" t="s">
        <v>396</v>
      </c>
      <c r="C2" s="11" t="s">
        <v>397</v>
      </c>
    </row>
    <row r="3" spans="1:4">
      <c r="A3" s="320">
        <v>44579.561423611114</v>
      </c>
      <c r="B3" s="11" t="s">
        <v>398</v>
      </c>
      <c r="C3" s="11" t="s">
        <v>397</v>
      </c>
    </row>
    <row r="4" spans="1:4">
      <c r="A4" s="320">
        <v>44580.420439814814</v>
      </c>
      <c r="B4" s="11" t="s">
        <v>396</v>
      </c>
      <c r="C4" s="11" t="s">
        <v>397</v>
      </c>
    </row>
    <row r="5" spans="1:4">
      <c r="A5" s="320">
        <v>44580.420474537037</v>
      </c>
      <c r="B5" s="11" t="s">
        <v>398</v>
      </c>
      <c r="C5" s="11" t="s">
        <v>397</v>
      </c>
    </row>
    <row r="6" spans="1:4">
      <c r="A6" s="320">
        <v>44649.348171296297</v>
      </c>
      <c r="B6" s="11" t="s">
        <v>396</v>
      </c>
      <c r="C6" s="11" t="s">
        <v>397</v>
      </c>
    </row>
    <row r="7" spans="1:4">
      <c r="A7" s="320">
        <v>44651.466770833336</v>
      </c>
      <c r="B7" s="11" t="s">
        <v>396</v>
      </c>
      <c r="C7" s="11" t="s">
        <v>397</v>
      </c>
    </row>
    <row r="8" spans="1:4">
      <c r="A8" s="320">
        <v>44651.466817129629</v>
      </c>
      <c r="B8" s="11" t="s">
        <v>398</v>
      </c>
      <c r="C8" s="11" t="s">
        <v>397</v>
      </c>
    </row>
    <row r="9" spans="1:4">
      <c r="A9" s="320">
        <v>44651.472245370373</v>
      </c>
      <c r="B9" s="11" t="s">
        <v>396</v>
      </c>
      <c r="C9" s="11" t="s">
        <v>397</v>
      </c>
    </row>
    <row r="10" spans="1:4">
      <c r="A10" s="320">
        <v>44651.472291666665</v>
      </c>
      <c r="B10" s="11" t="s">
        <v>398</v>
      </c>
      <c r="C10" s="11" t="s">
        <v>397</v>
      </c>
    </row>
    <row r="11" spans="1:4">
      <c r="A11" s="320">
        <v>44812.41443287037</v>
      </c>
      <c r="B11" s="11" t="s">
        <v>396</v>
      </c>
      <c r="C11" s="11" t="s">
        <v>397</v>
      </c>
    </row>
    <row r="12" spans="1:4">
      <c r="A12" s="320">
        <v>44812.414467592593</v>
      </c>
      <c r="B12" s="11" t="s">
        <v>398</v>
      </c>
      <c r="C12" s="11" t="s">
        <v>397</v>
      </c>
    </row>
    <row r="13" spans="1:4">
      <c r="A13" s="320">
        <v>44812.427337962959</v>
      </c>
      <c r="B13" s="11" t="s">
        <v>396</v>
      </c>
      <c r="C13" s="11" t="s">
        <v>397</v>
      </c>
    </row>
    <row r="14" spans="1:4">
      <c r="A14" s="320">
        <v>44812.427384259259</v>
      </c>
      <c r="B14" s="11" t="s">
        <v>398</v>
      </c>
      <c r="C14" s="11" t="s">
        <v>397</v>
      </c>
    </row>
    <row r="15" spans="1:4">
      <c r="A15" s="320">
        <v>44820.451956018522</v>
      </c>
      <c r="B15" s="11" t="s">
        <v>396</v>
      </c>
      <c r="C15" s="11" t="s">
        <v>397</v>
      </c>
    </row>
    <row r="16" spans="1:4">
      <c r="A16" s="320">
        <v>44820.451979166668</v>
      </c>
      <c r="B16" s="11" t="s">
        <v>398</v>
      </c>
      <c r="C16" s="11" t="s">
        <v>397</v>
      </c>
    </row>
  </sheetData>
  <sheetProtection algorithmName="SHA-512" hashValue="Dq1TKcTYs/VVCF9u/i06Y3X8FPuqrxSOHBIOxtrGvm6FnoNNYg5gu4Zfk44FN2YatQkId4IRbHyXiwgxwdTv7A==" saltValue="Nwz1sT6ATJjYBpEUBe5xog==" spinCount="100000" sheet="1" objects="1" scenarios="1" formatColumns="0" formatRows="0" autoFilter="0"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ColWidth="9.140625"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91"/>
  </cols>
  <sheetData/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07"/>
  </cols>
  <sheetData/>
  <sheetProtection formatColumns="0" formatRows="0"/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gion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32"/>
  </cols>
  <sheetData/>
  <phoneticPr fontId="10" type="noConversion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ColWidth="9.140625" defaultRowHeight="11.25"/>
  <cols>
    <col min="1" max="1" width="9.140625" style="16"/>
    <col min="2" max="16384" width="9.140625" style="17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"/>
  <sheetViews>
    <sheetView showGridLines="0" zoomScaleNormal="100" workbookViewId="0"/>
  </sheetViews>
  <sheetFormatPr defaultRowHeight="11.25"/>
  <sheetData/>
  <phoneticPr fontId="1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3"/>
  </cols>
  <sheetData/>
  <sheetProtection formatColumns="0" formatRows="0"/>
  <phoneticPr fontId="10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IP">
    <tabColor indexed="47"/>
  </sheetPr>
  <dimension ref="A1:AF52"/>
  <sheetViews>
    <sheetView showGridLines="0" zoomScaleNormal="100" workbookViewId="0"/>
  </sheetViews>
  <sheetFormatPr defaultRowHeight="11.25"/>
  <sheetData>
    <row r="1" spans="1:32">
      <c r="B1" s="321" t="s">
        <v>399</v>
      </c>
      <c r="C1" s="321" t="s">
        <v>400</v>
      </c>
      <c r="D1" s="321" t="s">
        <v>401</v>
      </c>
      <c r="E1" s="321" t="s">
        <v>402</v>
      </c>
      <c r="F1" s="321" t="s">
        <v>403</v>
      </c>
      <c r="G1" s="321" t="s">
        <v>404</v>
      </c>
      <c r="H1" s="321" t="s">
        <v>405</v>
      </c>
      <c r="I1" s="321" t="s">
        <v>406</v>
      </c>
      <c r="J1" s="321" t="s">
        <v>407</v>
      </c>
      <c r="K1" s="321" t="s">
        <v>408</v>
      </c>
      <c r="L1" s="321" t="s">
        <v>409</v>
      </c>
      <c r="M1" s="321" t="s">
        <v>410</v>
      </c>
      <c r="N1" s="321" t="s">
        <v>411</v>
      </c>
      <c r="O1" s="321" t="s">
        <v>412</v>
      </c>
      <c r="P1" s="321" t="s">
        <v>413</v>
      </c>
      <c r="Q1" s="321" t="s">
        <v>414</v>
      </c>
      <c r="R1" s="321" t="s">
        <v>415</v>
      </c>
      <c r="S1" s="321" t="s">
        <v>416</v>
      </c>
      <c r="T1" s="321" t="s">
        <v>382</v>
      </c>
      <c r="U1" s="321" t="s">
        <v>383</v>
      </c>
      <c r="V1" s="321" t="s">
        <v>417</v>
      </c>
      <c r="W1" s="321" t="s">
        <v>418</v>
      </c>
      <c r="X1" s="321" t="s">
        <v>419</v>
      </c>
      <c r="Y1" s="321" t="s">
        <v>420</v>
      </c>
      <c r="Z1" s="321" t="s">
        <v>421</v>
      </c>
      <c r="AA1" s="321" t="s">
        <v>422</v>
      </c>
      <c r="AB1" s="321" t="s">
        <v>423</v>
      </c>
      <c r="AC1" s="321" t="s">
        <v>424</v>
      </c>
      <c r="AD1" s="321" t="s">
        <v>425</v>
      </c>
      <c r="AE1" s="321" t="s">
        <v>426</v>
      </c>
      <c r="AF1" s="321" t="s">
        <v>427</v>
      </c>
    </row>
    <row r="2" spans="1:32">
      <c r="A2">
        <v>1</v>
      </c>
      <c r="B2" s="321" t="s">
        <v>428</v>
      </c>
      <c r="C2" s="321" t="s">
        <v>429</v>
      </c>
      <c r="D2" s="321" t="s">
        <v>430</v>
      </c>
      <c r="E2" s="321" t="s">
        <v>431</v>
      </c>
      <c r="F2" s="321" t="s">
        <v>432</v>
      </c>
      <c r="G2" s="321" t="s">
        <v>433</v>
      </c>
      <c r="H2" s="321" t="s">
        <v>434</v>
      </c>
      <c r="I2" s="321" t="s">
        <v>435</v>
      </c>
      <c r="J2" s="321" t="s">
        <v>436</v>
      </c>
      <c r="K2" s="321" t="s">
        <v>437</v>
      </c>
      <c r="L2" s="321" t="s">
        <v>438</v>
      </c>
      <c r="M2" s="321" t="s">
        <v>439</v>
      </c>
      <c r="N2" s="321" t="s">
        <v>429</v>
      </c>
      <c r="O2" s="321" t="s">
        <v>440</v>
      </c>
      <c r="P2" s="321" t="s">
        <v>17</v>
      </c>
      <c r="Q2" s="321" t="s">
        <v>441</v>
      </c>
      <c r="R2" s="321" t="s">
        <v>442</v>
      </c>
      <c r="S2" s="321" t="s">
        <v>18</v>
      </c>
      <c r="T2" s="321" t="s">
        <v>443</v>
      </c>
      <c r="U2" s="321" t="s">
        <v>443</v>
      </c>
      <c r="V2" s="321" t="s">
        <v>444</v>
      </c>
      <c r="W2" s="321" t="s">
        <v>445</v>
      </c>
      <c r="X2" s="321" t="s">
        <v>446</v>
      </c>
      <c r="Y2" s="321" t="s">
        <v>447</v>
      </c>
      <c r="Z2" s="321" t="s">
        <v>448</v>
      </c>
      <c r="AA2" s="321" t="s">
        <v>449</v>
      </c>
      <c r="AB2" s="321"/>
      <c r="AC2" s="321"/>
      <c r="AD2" s="321"/>
      <c r="AE2" s="321"/>
      <c r="AF2" s="321"/>
    </row>
    <row r="3" spans="1:32">
      <c r="A3">
        <v>2</v>
      </c>
      <c r="B3" s="321" t="s">
        <v>428</v>
      </c>
      <c r="C3" s="321" t="s">
        <v>450</v>
      </c>
      <c r="D3" s="321" t="s">
        <v>451</v>
      </c>
      <c r="E3" s="321" t="s">
        <v>452</v>
      </c>
      <c r="F3" s="321" t="s">
        <v>453</v>
      </c>
      <c r="G3" s="321" t="s">
        <v>454</v>
      </c>
      <c r="H3" s="321" t="s">
        <v>434</v>
      </c>
      <c r="I3" s="321" t="s">
        <v>435</v>
      </c>
      <c r="J3" s="321" t="s">
        <v>436</v>
      </c>
      <c r="K3" s="321" t="s">
        <v>455</v>
      </c>
      <c r="L3" s="321" t="s">
        <v>438</v>
      </c>
      <c r="M3" s="321" t="s">
        <v>456</v>
      </c>
      <c r="N3" s="321" t="s">
        <v>457</v>
      </c>
      <c r="O3" s="321" t="s">
        <v>458</v>
      </c>
      <c r="P3" s="321" t="s">
        <v>18</v>
      </c>
      <c r="Q3" s="321" t="s">
        <v>459</v>
      </c>
      <c r="R3" s="321" t="s">
        <v>460</v>
      </c>
      <c r="S3" s="321" t="s">
        <v>18</v>
      </c>
      <c r="T3" s="321" t="s">
        <v>461</v>
      </c>
      <c r="U3" s="321" t="s">
        <v>461</v>
      </c>
      <c r="V3" s="321" t="s">
        <v>462</v>
      </c>
      <c r="W3" s="321" t="s">
        <v>463</v>
      </c>
      <c r="X3" s="321" t="s">
        <v>464</v>
      </c>
      <c r="Y3" s="321" t="s">
        <v>465</v>
      </c>
      <c r="Z3" s="321" t="s">
        <v>466</v>
      </c>
      <c r="AA3" s="321" t="s">
        <v>467</v>
      </c>
      <c r="AB3" s="321"/>
      <c r="AC3" s="321"/>
      <c r="AD3" s="321"/>
      <c r="AE3" s="321"/>
      <c r="AF3" s="321"/>
    </row>
    <row r="4" spans="1:32">
      <c r="A4">
        <v>3</v>
      </c>
      <c r="B4" s="321" t="s">
        <v>428</v>
      </c>
      <c r="C4" s="321" t="s">
        <v>468</v>
      </c>
      <c r="D4" s="321" t="s">
        <v>469</v>
      </c>
      <c r="E4" s="321" t="s">
        <v>470</v>
      </c>
      <c r="F4" s="321" t="s">
        <v>471</v>
      </c>
      <c r="G4" s="321" t="s">
        <v>472</v>
      </c>
      <c r="H4" s="321" t="s">
        <v>434</v>
      </c>
      <c r="I4" s="321" t="s">
        <v>435</v>
      </c>
      <c r="J4" s="321" t="s">
        <v>436</v>
      </c>
      <c r="K4" s="321" t="s">
        <v>473</v>
      </c>
      <c r="L4" s="321" t="s">
        <v>438</v>
      </c>
      <c r="M4" s="321" t="s">
        <v>474</v>
      </c>
      <c r="N4" s="321" t="s">
        <v>468</v>
      </c>
      <c r="O4" s="321" t="s">
        <v>475</v>
      </c>
      <c r="P4" s="321" t="s">
        <v>17</v>
      </c>
      <c r="Q4" s="321" t="s">
        <v>441</v>
      </c>
      <c r="R4" s="321" t="s">
        <v>442</v>
      </c>
      <c r="S4" s="321" t="s">
        <v>18</v>
      </c>
      <c r="T4" s="321" t="s">
        <v>476</v>
      </c>
      <c r="U4" s="321" t="s">
        <v>476</v>
      </c>
      <c r="V4" s="321" t="s">
        <v>477</v>
      </c>
      <c r="W4" s="321" t="s">
        <v>478</v>
      </c>
      <c r="X4" s="321" t="s">
        <v>479</v>
      </c>
      <c r="Y4" s="321" t="s">
        <v>480</v>
      </c>
      <c r="Z4" s="321" t="s">
        <v>481</v>
      </c>
      <c r="AA4" s="321" t="s">
        <v>482</v>
      </c>
      <c r="AB4" s="321"/>
      <c r="AC4" s="321"/>
      <c r="AD4" s="321"/>
      <c r="AE4" s="321"/>
      <c r="AF4" s="321"/>
    </row>
    <row r="5" spans="1:32">
      <c r="A5">
        <v>4</v>
      </c>
      <c r="B5" s="321" t="s">
        <v>428</v>
      </c>
      <c r="C5" s="321" t="s">
        <v>483</v>
      </c>
      <c r="D5" s="321" t="s">
        <v>484</v>
      </c>
      <c r="E5" s="321" t="s">
        <v>485</v>
      </c>
      <c r="F5" s="321" t="s">
        <v>486</v>
      </c>
      <c r="G5" s="321" t="s">
        <v>472</v>
      </c>
      <c r="H5" s="321" t="s">
        <v>434</v>
      </c>
      <c r="I5" s="321" t="s">
        <v>435</v>
      </c>
      <c r="J5" s="321" t="s">
        <v>436</v>
      </c>
      <c r="K5" s="321" t="s">
        <v>487</v>
      </c>
      <c r="L5" s="321" t="s">
        <v>438</v>
      </c>
      <c r="M5" s="321" t="s">
        <v>488</v>
      </c>
      <c r="N5" s="321" t="s">
        <v>483</v>
      </c>
      <c r="O5" s="321" t="s">
        <v>489</v>
      </c>
      <c r="P5" s="321" t="s">
        <v>18</v>
      </c>
      <c r="Q5" s="321" t="s">
        <v>441</v>
      </c>
      <c r="R5" s="321" t="s">
        <v>442</v>
      </c>
      <c r="S5" s="321" t="s">
        <v>17</v>
      </c>
      <c r="T5" s="321" t="s">
        <v>490</v>
      </c>
      <c r="U5" s="321" t="s">
        <v>490</v>
      </c>
      <c r="V5" s="321" t="s">
        <v>491</v>
      </c>
      <c r="W5" s="321" t="s">
        <v>492</v>
      </c>
      <c r="X5" s="321" t="s">
        <v>493</v>
      </c>
      <c r="Y5" s="321" t="s">
        <v>494</v>
      </c>
      <c r="Z5" s="321" t="s">
        <v>495</v>
      </c>
      <c r="AA5" s="321" t="s">
        <v>496</v>
      </c>
      <c r="AB5" s="321"/>
      <c r="AC5" s="321"/>
      <c r="AD5" s="321"/>
      <c r="AE5" s="321"/>
      <c r="AF5" s="321"/>
    </row>
    <row r="6" spans="1:32">
      <c r="A6">
        <v>5</v>
      </c>
      <c r="B6" s="321" t="s">
        <v>497</v>
      </c>
      <c r="C6" s="321" t="s">
        <v>498</v>
      </c>
      <c r="D6" s="321" t="s">
        <v>499</v>
      </c>
      <c r="E6" s="321" t="s">
        <v>500</v>
      </c>
      <c r="F6" s="321" t="s">
        <v>501</v>
      </c>
      <c r="G6" s="321" t="s">
        <v>502</v>
      </c>
      <c r="H6" s="321" t="s">
        <v>434</v>
      </c>
      <c r="I6" s="321" t="s">
        <v>435</v>
      </c>
      <c r="J6" s="321" t="s">
        <v>436</v>
      </c>
      <c r="K6" s="321" t="s">
        <v>503</v>
      </c>
      <c r="L6" s="321" t="s">
        <v>438</v>
      </c>
      <c r="M6" s="321" t="s">
        <v>504</v>
      </c>
      <c r="N6" s="321" t="s">
        <v>505</v>
      </c>
      <c r="O6" s="321" t="s">
        <v>506</v>
      </c>
      <c r="P6" s="321" t="s">
        <v>18</v>
      </c>
      <c r="Q6" s="321" t="s">
        <v>441</v>
      </c>
      <c r="R6" s="321" t="s">
        <v>442</v>
      </c>
      <c r="S6" s="321" t="s">
        <v>18</v>
      </c>
      <c r="T6" s="321" t="s">
        <v>507</v>
      </c>
      <c r="U6" s="321" t="s">
        <v>507</v>
      </c>
      <c r="V6" s="321" t="s">
        <v>508</v>
      </c>
      <c r="W6" s="321" t="s">
        <v>509</v>
      </c>
      <c r="X6" s="321" t="s">
        <v>510</v>
      </c>
      <c r="Y6" s="321" t="s">
        <v>511</v>
      </c>
      <c r="Z6" s="321" t="s">
        <v>512</v>
      </c>
      <c r="AA6" s="321" t="s">
        <v>513</v>
      </c>
      <c r="AB6" s="321"/>
      <c r="AC6" s="321"/>
      <c r="AD6" s="321"/>
      <c r="AE6" s="321"/>
      <c r="AF6" s="321"/>
    </row>
    <row r="7" spans="1:32">
      <c r="A7">
        <v>6</v>
      </c>
      <c r="B7" s="321" t="s">
        <v>514</v>
      </c>
      <c r="C7" s="321" t="s">
        <v>515</v>
      </c>
      <c r="D7" s="321" t="s">
        <v>516</v>
      </c>
      <c r="E7" s="321" t="s">
        <v>517</v>
      </c>
      <c r="F7" s="321" t="s">
        <v>518</v>
      </c>
      <c r="G7" s="321" t="s">
        <v>519</v>
      </c>
      <c r="H7" s="321" t="s">
        <v>434</v>
      </c>
      <c r="I7" s="321" t="s">
        <v>435</v>
      </c>
      <c r="J7" s="321" t="s">
        <v>436</v>
      </c>
      <c r="K7" s="321" t="s">
        <v>520</v>
      </c>
      <c r="L7" s="321" t="s">
        <v>438</v>
      </c>
      <c r="M7" s="321" t="s">
        <v>521</v>
      </c>
      <c r="N7" s="321" t="s">
        <v>515</v>
      </c>
      <c r="O7" s="321" t="s">
        <v>522</v>
      </c>
      <c r="P7" s="321" t="s">
        <v>18</v>
      </c>
      <c r="Q7" s="321" t="s">
        <v>441</v>
      </c>
      <c r="R7" s="321" t="s">
        <v>442</v>
      </c>
      <c r="S7" s="321" t="s">
        <v>18</v>
      </c>
      <c r="T7" s="321" t="s">
        <v>523</v>
      </c>
      <c r="U7" s="321" t="s">
        <v>523</v>
      </c>
      <c r="V7" s="321" t="s">
        <v>524</v>
      </c>
      <c r="W7" s="321" t="s">
        <v>525</v>
      </c>
      <c r="X7" s="321" t="s">
        <v>526</v>
      </c>
      <c r="Y7" s="321" t="s">
        <v>527</v>
      </c>
      <c r="Z7" s="321" t="s">
        <v>528</v>
      </c>
      <c r="AA7" s="321" t="s">
        <v>529</v>
      </c>
      <c r="AB7" s="321"/>
      <c r="AC7" s="321"/>
      <c r="AD7" s="321"/>
      <c r="AE7" s="321"/>
      <c r="AF7" s="321"/>
    </row>
    <row r="8" spans="1:32">
      <c r="A8">
        <v>7</v>
      </c>
      <c r="B8" s="321" t="s">
        <v>530</v>
      </c>
      <c r="C8" s="321" t="s">
        <v>531</v>
      </c>
      <c r="D8" s="321" t="s">
        <v>532</v>
      </c>
      <c r="E8" s="321" t="s">
        <v>533</v>
      </c>
      <c r="F8" s="321" t="s">
        <v>534</v>
      </c>
      <c r="G8" s="321" t="s">
        <v>535</v>
      </c>
      <c r="H8" s="321" t="s">
        <v>434</v>
      </c>
      <c r="I8" s="321" t="s">
        <v>435</v>
      </c>
      <c r="J8" s="321" t="s">
        <v>436</v>
      </c>
      <c r="K8" s="321" t="s">
        <v>536</v>
      </c>
      <c r="L8" s="321" t="s">
        <v>438</v>
      </c>
      <c r="M8" s="321" t="s">
        <v>537</v>
      </c>
      <c r="N8" s="321" t="s">
        <v>531</v>
      </c>
      <c r="O8" s="321" t="s">
        <v>538</v>
      </c>
      <c r="P8" s="321" t="s">
        <v>18</v>
      </c>
      <c r="Q8" s="321" t="s">
        <v>441</v>
      </c>
      <c r="R8" s="321" t="s">
        <v>442</v>
      </c>
      <c r="S8" s="321" t="s">
        <v>17</v>
      </c>
      <c r="T8" s="321" t="s">
        <v>539</v>
      </c>
      <c r="U8" s="321" t="s">
        <v>539</v>
      </c>
      <c r="V8" s="321" t="s">
        <v>540</v>
      </c>
      <c r="W8" s="321" t="s">
        <v>541</v>
      </c>
      <c r="X8" s="321" t="s">
        <v>542</v>
      </c>
      <c r="Y8" s="321" t="s">
        <v>543</v>
      </c>
      <c r="Z8" s="321" t="s">
        <v>542</v>
      </c>
      <c r="AA8" s="321" t="s">
        <v>544</v>
      </c>
      <c r="AB8" s="321"/>
      <c r="AC8" s="321"/>
      <c r="AD8" s="321"/>
      <c r="AE8" s="321"/>
      <c r="AF8" s="321"/>
    </row>
    <row r="9" spans="1:32">
      <c r="A9">
        <v>8</v>
      </c>
      <c r="B9" s="321" t="s">
        <v>545</v>
      </c>
      <c r="C9" s="321" t="s">
        <v>546</v>
      </c>
      <c r="D9" s="321" t="s">
        <v>547</v>
      </c>
      <c r="E9" s="321" t="s">
        <v>548</v>
      </c>
      <c r="F9" s="321" t="s">
        <v>549</v>
      </c>
      <c r="G9" s="321" t="s">
        <v>535</v>
      </c>
      <c r="H9" s="321" t="s">
        <v>434</v>
      </c>
      <c r="I9" s="321" t="s">
        <v>435</v>
      </c>
      <c r="J9" s="321" t="s">
        <v>436</v>
      </c>
      <c r="K9" s="321" t="s">
        <v>550</v>
      </c>
      <c r="L9" s="321" t="s">
        <v>438</v>
      </c>
      <c r="M9" s="321" t="s">
        <v>551</v>
      </c>
      <c r="N9" s="321" t="s">
        <v>546</v>
      </c>
      <c r="O9" s="321" t="s">
        <v>552</v>
      </c>
      <c r="P9" s="321" t="s">
        <v>18</v>
      </c>
      <c r="Q9" s="321" t="s">
        <v>441</v>
      </c>
      <c r="R9" s="321" t="s">
        <v>442</v>
      </c>
      <c r="S9" s="321" t="s">
        <v>17</v>
      </c>
      <c r="T9" s="321" t="s">
        <v>553</v>
      </c>
      <c r="U9" s="321" t="s">
        <v>554</v>
      </c>
      <c r="V9" s="321" t="s">
        <v>555</v>
      </c>
      <c r="W9" s="321" t="s">
        <v>541</v>
      </c>
      <c r="X9" s="321" t="s">
        <v>556</v>
      </c>
      <c r="Y9" s="321" t="s">
        <v>557</v>
      </c>
      <c r="Z9" s="321" t="s">
        <v>556</v>
      </c>
      <c r="AA9" s="321" t="s">
        <v>558</v>
      </c>
      <c r="AB9" s="321"/>
      <c r="AC9" s="321"/>
      <c r="AD9" s="321"/>
      <c r="AE9" s="321"/>
      <c r="AF9" s="321"/>
    </row>
    <row r="10" spans="1:32">
      <c r="A10">
        <v>9</v>
      </c>
      <c r="B10" s="321" t="s">
        <v>559</v>
      </c>
      <c r="C10" s="321" t="s">
        <v>560</v>
      </c>
      <c r="D10" s="321" t="s">
        <v>561</v>
      </c>
      <c r="E10" s="321" t="s">
        <v>562</v>
      </c>
      <c r="F10" s="321" t="s">
        <v>563</v>
      </c>
      <c r="G10" s="321" t="s">
        <v>502</v>
      </c>
      <c r="H10" s="321" t="s">
        <v>434</v>
      </c>
      <c r="I10" s="321" t="s">
        <v>435</v>
      </c>
      <c r="J10" s="321" t="s">
        <v>436</v>
      </c>
      <c r="K10" s="321" t="s">
        <v>564</v>
      </c>
      <c r="L10" s="321" t="s">
        <v>438</v>
      </c>
      <c r="M10" s="321" t="s">
        <v>565</v>
      </c>
      <c r="N10" s="321" t="s">
        <v>560</v>
      </c>
      <c r="O10" s="321" t="s">
        <v>566</v>
      </c>
      <c r="P10" s="321" t="s">
        <v>18</v>
      </c>
      <c r="Q10" s="321" t="s">
        <v>567</v>
      </c>
      <c r="R10" s="321" t="s">
        <v>460</v>
      </c>
      <c r="S10" s="321" t="s">
        <v>18</v>
      </c>
      <c r="T10" s="321" t="s">
        <v>568</v>
      </c>
      <c r="U10" s="321" t="s">
        <v>569</v>
      </c>
      <c r="V10" s="321" t="s">
        <v>570</v>
      </c>
      <c r="W10" s="321" t="s">
        <v>571</v>
      </c>
      <c r="X10" s="321" t="s">
        <v>572</v>
      </c>
      <c r="Y10" s="321" t="s">
        <v>573</v>
      </c>
      <c r="Z10" s="321" t="s">
        <v>574</v>
      </c>
      <c r="AA10" s="321" t="s">
        <v>575</v>
      </c>
      <c r="AB10" s="321"/>
      <c r="AC10" s="321"/>
      <c r="AD10" s="321"/>
      <c r="AE10" s="321"/>
      <c r="AF10" s="321"/>
    </row>
    <row r="11" spans="1:32">
      <c r="A11">
        <v>10</v>
      </c>
      <c r="B11" s="321" t="s">
        <v>576</v>
      </c>
      <c r="C11" s="321" t="s">
        <v>577</v>
      </c>
      <c r="D11" s="321" t="s">
        <v>578</v>
      </c>
      <c r="E11" s="321" t="s">
        <v>579</v>
      </c>
      <c r="F11" s="321" t="s">
        <v>580</v>
      </c>
      <c r="G11" s="321" t="s">
        <v>502</v>
      </c>
      <c r="H11" s="321" t="s">
        <v>434</v>
      </c>
      <c r="I11" s="321" t="s">
        <v>435</v>
      </c>
      <c r="J11" s="321" t="s">
        <v>436</v>
      </c>
      <c r="K11" s="321" t="s">
        <v>581</v>
      </c>
      <c r="L11" s="321" t="s">
        <v>438</v>
      </c>
      <c r="M11" s="321" t="s">
        <v>582</v>
      </c>
      <c r="N11" s="321" t="s">
        <v>577</v>
      </c>
      <c r="O11" s="321" t="s">
        <v>583</v>
      </c>
      <c r="P11" s="321" t="s">
        <v>18</v>
      </c>
      <c r="Q11" s="321" t="s">
        <v>441</v>
      </c>
      <c r="R11" s="321" t="s">
        <v>442</v>
      </c>
      <c r="S11" s="321" t="s">
        <v>18</v>
      </c>
      <c r="T11" s="321" t="s">
        <v>584</v>
      </c>
      <c r="U11" s="321" t="s">
        <v>584</v>
      </c>
      <c r="V11" s="321" t="s">
        <v>585</v>
      </c>
      <c r="W11" s="321" t="s">
        <v>586</v>
      </c>
      <c r="X11" s="321" t="s">
        <v>587</v>
      </c>
      <c r="Y11" s="321" t="s">
        <v>588</v>
      </c>
      <c r="Z11" s="321" t="s">
        <v>589</v>
      </c>
      <c r="AA11" s="321" t="s">
        <v>590</v>
      </c>
      <c r="AB11" s="321"/>
      <c r="AC11" s="321"/>
      <c r="AD11" s="321"/>
      <c r="AE11" s="321"/>
      <c r="AF11" s="321"/>
    </row>
    <row r="12" spans="1:32">
      <c r="A12">
        <v>11</v>
      </c>
      <c r="B12" s="321" t="s">
        <v>591</v>
      </c>
      <c r="C12" s="321" t="s">
        <v>592</v>
      </c>
      <c r="D12" s="321" t="s">
        <v>593</v>
      </c>
      <c r="E12" s="321" t="s">
        <v>594</v>
      </c>
      <c r="F12" s="321" t="s">
        <v>518</v>
      </c>
      <c r="G12" s="321" t="s">
        <v>595</v>
      </c>
      <c r="H12" s="321" t="s">
        <v>434</v>
      </c>
      <c r="I12" s="321" t="s">
        <v>435</v>
      </c>
      <c r="J12" s="321" t="s">
        <v>436</v>
      </c>
      <c r="K12" s="321" t="s">
        <v>596</v>
      </c>
      <c r="L12" s="321" t="s">
        <v>438</v>
      </c>
      <c r="M12" s="321" t="s">
        <v>597</v>
      </c>
      <c r="N12" s="321" t="s">
        <v>598</v>
      </c>
      <c r="O12" s="321" t="s">
        <v>599</v>
      </c>
      <c r="P12" s="321" t="s">
        <v>18</v>
      </c>
      <c r="Q12" s="321" t="s">
        <v>441</v>
      </c>
      <c r="R12" s="321" t="s">
        <v>442</v>
      </c>
      <c r="S12" s="321" t="s">
        <v>18</v>
      </c>
      <c r="T12" s="321" t="s">
        <v>600</v>
      </c>
      <c r="U12" s="321" t="s">
        <v>600</v>
      </c>
      <c r="V12" s="321" t="s">
        <v>524</v>
      </c>
      <c r="W12" s="321" t="s">
        <v>525</v>
      </c>
      <c r="X12" s="321" t="s">
        <v>526</v>
      </c>
      <c r="Y12" s="321" t="s">
        <v>527</v>
      </c>
      <c r="Z12" s="321" t="s">
        <v>601</v>
      </c>
      <c r="AA12" s="321" t="s">
        <v>602</v>
      </c>
      <c r="AB12" s="321"/>
      <c r="AC12" s="321"/>
      <c r="AD12" s="321"/>
      <c r="AE12" s="321"/>
      <c r="AF12" s="321"/>
    </row>
    <row r="13" spans="1:32">
      <c r="A13">
        <v>12</v>
      </c>
      <c r="B13" s="321" t="s">
        <v>603</v>
      </c>
      <c r="C13" s="321" t="s">
        <v>604</v>
      </c>
      <c r="D13" s="321" t="s">
        <v>605</v>
      </c>
      <c r="E13" s="321" t="s">
        <v>606</v>
      </c>
      <c r="F13" s="321" t="s">
        <v>607</v>
      </c>
      <c r="G13" s="321" t="s">
        <v>595</v>
      </c>
      <c r="H13" s="321" t="s">
        <v>434</v>
      </c>
      <c r="I13" s="321" t="s">
        <v>435</v>
      </c>
      <c r="J13" s="321" t="s">
        <v>436</v>
      </c>
      <c r="K13" s="321" t="s">
        <v>608</v>
      </c>
      <c r="L13" s="321" t="s">
        <v>438</v>
      </c>
      <c r="M13" s="321" t="s">
        <v>609</v>
      </c>
      <c r="N13" s="321" t="s">
        <v>604</v>
      </c>
      <c r="O13" s="321" t="s">
        <v>610</v>
      </c>
      <c r="P13" s="321" t="s">
        <v>18</v>
      </c>
      <c r="Q13" s="321" t="s">
        <v>441</v>
      </c>
      <c r="R13" s="321" t="s">
        <v>442</v>
      </c>
      <c r="S13" s="321" t="s">
        <v>18</v>
      </c>
      <c r="T13" s="321" t="s">
        <v>611</v>
      </c>
      <c r="U13" s="321" t="s">
        <v>612</v>
      </c>
      <c r="V13" s="321" t="s">
        <v>613</v>
      </c>
      <c r="W13" s="321" t="s">
        <v>571</v>
      </c>
      <c r="X13" s="321" t="s">
        <v>614</v>
      </c>
      <c r="Y13" s="321" t="s">
        <v>615</v>
      </c>
      <c r="Z13" s="321" t="s">
        <v>616</v>
      </c>
      <c r="AA13" s="321" t="s">
        <v>617</v>
      </c>
      <c r="AB13" s="321"/>
      <c r="AC13" s="321"/>
      <c r="AD13" s="321"/>
      <c r="AE13" s="321"/>
      <c r="AF13" s="321"/>
    </row>
    <row r="14" spans="1:32">
      <c r="A14">
        <v>13</v>
      </c>
      <c r="B14" s="321" t="s">
        <v>618</v>
      </c>
      <c r="C14" s="321" t="s">
        <v>619</v>
      </c>
      <c r="D14" s="321" t="s">
        <v>620</v>
      </c>
      <c r="E14" s="321" t="s">
        <v>621</v>
      </c>
      <c r="F14" s="321" t="s">
        <v>622</v>
      </c>
      <c r="G14" s="321" t="s">
        <v>433</v>
      </c>
      <c r="H14" s="321" t="s">
        <v>434</v>
      </c>
      <c r="I14" s="321" t="s">
        <v>435</v>
      </c>
      <c r="J14" s="321" t="s">
        <v>436</v>
      </c>
      <c r="K14" s="321" t="s">
        <v>623</v>
      </c>
      <c r="L14" s="321" t="s">
        <v>438</v>
      </c>
      <c r="M14" s="321" t="s">
        <v>624</v>
      </c>
      <c r="N14" s="321" t="s">
        <v>625</v>
      </c>
      <c r="O14" s="321" t="s">
        <v>626</v>
      </c>
      <c r="P14" s="321" t="s">
        <v>18</v>
      </c>
      <c r="Q14" s="321" t="s">
        <v>567</v>
      </c>
      <c r="R14" s="321" t="s">
        <v>460</v>
      </c>
      <c r="S14" s="321" t="s">
        <v>18</v>
      </c>
      <c r="T14" s="321" t="s">
        <v>627</v>
      </c>
      <c r="U14" s="321" t="s">
        <v>628</v>
      </c>
      <c r="V14" s="321" t="s">
        <v>629</v>
      </c>
      <c r="W14" s="321" t="s">
        <v>630</v>
      </c>
      <c r="X14" s="321" t="s">
        <v>631</v>
      </c>
      <c r="Y14" s="321" t="s">
        <v>632</v>
      </c>
      <c r="Z14" s="321" t="s">
        <v>633</v>
      </c>
      <c r="AA14" s="321" t="s">
        <v>634</v>
      </c>
      <c r="AB14" s="321"/>
      <c r="AC14" s="321"/>
      <c r="AD14" s="321"/>
      <c r="AE14" s="321"/>
      <c r="AF14" s="321"/>
    </row>
    <row r="15" spans="1:32">
      <c r="A15">
        <v>14</v>
      </c>
      <c r="B15" s="321" t="s">
        <v>635</v>
      </c>
      <c r="C15" s="321" t="s">
        <v>636</v>
      </c>
      <c r="D15" s="321" t="s">
        <v>561</v>
      </c>
      <c r="E15" s="321" t="s">
        <v>606</v>
      </c>
      <c r="F15" s="321" t="s">
        <v>637</v>
      </c>
      <c r="G15" s="321" t="s">
        <v>638</v>
      </c>
      <c r="H15" s="321" t="s">
        <v>434</v>
      </c>
      <c r="I15" s="321" t="s">
        <v>435</v>
      </c>
      <c r="J15" s="321" t="s">
        <v>436</v>
      </c>
      <c r="K15" s="321" t="s">
        <v>639</v>
      </c>
      <c r="L15" s="321" t="s">
        <v>438</v>
      </c>
      <c r="M15" s="321" t="s">
        <v>640</v>
      </c>
      <c r="N15" s="321" t="s">
        <v>641</v>
      </c>
      <c r="O15" s="321" t="s">
        <v>642</v>
      </c>
      <c r="P15" s="321" t="s">
        <v>18</v>
      </c>
      <c r="Q15" s="321" t="s">
        <v>441</v>
      </c>
      <c r="R15" s="321" t="s">
        <v>460</v>
      </c>
      <c r="S15" s="321" t="s">
        <v>18</v>
      </c>
      <c r="T15" s="321" t="s">
        <v>643</v>
      </c>
      <c r="U15" s="321" t="s">
        <v>644</v>
      </c>
      <c r="V15" s="321" t="s">
        <v>645</v>
      </c>
      <c r="W15" s="321" t="s">
        <v>646</v>
      </c>
      <c r="X15" s="321" t="s">
        <v>647</v>
      </c>
      <c r="Y15" s="321" t="s">
        <v>648</v>
      </c>
      <c r="Z15" s="321" t="s">
        <v>649</v>
      </c>
      <c r="AA15" s="321" t="s">
        <v>650</v>
      </c>
      <c r="AB15" s="321"/>
      <c r="AC15" s="321"/>
      <c r="AD15" s="321"/>
      <c r="AE15" s="321"/>
      <c r="AF15" s="321"/>
    </row>
    <row r="16" spans="1:32">
      <c r="A16">
        <v>15</v>
      </c>
      <c r="B16" s="321" t="s">
        <v>651</v>
      </c>
      <c r="C16" s="321" t="s">
        <v>636</v>
      </c>
      <c r="D16" s="321" t="s">
        <v>547</v>
      </c>
      <c r="E16" s="321" t="s">
        <v>652</v>
      </c>
      <c r="F16" s="321" t="s">
        <v>653</v>
      </c>
      <c r="G16" s="321" t="s">
        <v>502</v>
      </c>
      <c r="H16" s="321" t="s">
        <v>434</v>
      </c>
      <c r="I16" s="321" t="s">
        <v>435</v>
      </c>
      <c r="J16" s="321" t="s">
        <v>436</v>
      </c>
      <c r="K16" s="321" t="s">
        <v>654</v>
      </c>
      <c r="L16" s="321" t="s">
        <v>438</v>
      </c>
      <c r="M16" s="321" t="s">
        <v>655</v>
      </c>
      <c r="N16" s="321" t="s">
        <v>505</v>
      </c>
      <c r="O16" s="321" t="s">
        <v>656</v>
      </c>
      <c r="P16" s="321" t="s">
        <v>18</v>
      </c>
      <c r="Q16" s="321" t="s">
        <v>441</v>
      </c>
      <c r="R16" s="321" t="s">
        <v>460</v>
      </c>
      <c r="S16" s="321" t="s">
        <v>18</v>
      </c>
      <c r="T16" s="321" t="s">
        <v>657</v>
      </c>
      <c r="U16" s="321" t="s">
        <v>658</v>
      </c>
      <c r="V16" s="321" t="s">
        <v>659</v>
      </c>
      <c r="W16" s="321" t="s">
        <v>660</v>
      </c>
      <c r="X16" s="321" t="s">
        <v>661</v>
      </c>
      <c r="Y16" s="321" t="s">
        <v>662</v>
      </c>
      <c r="Z16" s="321" t="s">
        <v>663</v>
      </c>
      <c r="AA16" s="321" t="s">
        <v>664</v>
      </c>
      <c r="AB16" s="321"/>
      <c r="AC16" s="321"/>
      <c r="AD16" s="321"/>
      <c r="AE16" s="321"/>
      <c r="AF16" s="321"/>
    </row>
    <row r="17" spans="1:32">
      <c r="A17">
        <v>16</v>
      </c>
      <c r="B17" s="321" t="s">
        <v>665</v>
      </c>
      <c r="C17" s="321" t="s">
        <v>636</v>
      </c>
      <c r="D17" s="321" t="s">
        <v>547</v>
      </c>
      <c r="E17" s="321" t="s">
        <v>666</v>
      </c>
      <c r="F17" s="321" t="s">
        <v>667</v>
      </c>
      <c r="G17" s="321" t="s">
        <v>668</v>
      </c>
      <c r="H17" s="321" t="s">
        <v>434</v>
      </c>
      <c r="I17" s="321" t="s">
        <v>435</v>
      </c>
      <c r="J17" s="321" t="s">
        <v>669</v>
      </c>
      <c r="K17" s="321" t="s">
        <v>670</v>
      </c>
      <c r="L17" s="321" t="s">
        <v>438</v>
      </c>
      <c r="M17" s="321" t="s">
        <v>671</v>
      </c>
      <c r="N17" s="321" t="s">
        <v>457</v>
      </c>
      <c r="O17" s="321" t="s">
        <v>672</v>
      </c>
      <c r="P17" s="321" t="s">
        <v>18</v>
      </c>
      <c r="Q17" s="321" t="s">
        <v>441</v>
      </c>
      <c r="R17" s="321" t="s">
        <v>460</v>
      </c>
      <c r="S17" s="321" t="s">
        <v>18</v>
      </c>
      <c r="T17" s="321" t="s">
        <v>673</v>
      </c>
      <c r="U17" s="321" t="s">
        <v>673</v>
      </c>
      <c r="V17" s="321" t="s">
        <v>674</v>
      </c>
      <c r="W17" s="321" t="s">
        <v>675</v>
      </c>
      <c r="X17" s="321" t="s">
        <v>676</v>
      </c>
      <c r="Y17" s="321" t="s">
        <v>677</v>
      </c>
      <c r="Z17" s="321" t="s">
        <v>678</v>
      </c>
      <c r="AA17" s="321" t="s">
        <v>679</v>
      </c>
      <c r="AB17" s="321"/>
      <c r="AC17" s="321"/>
      <c r="AD17" s="321"/>
      <c r="AE17" s="321"/>
      <c r="AF17" s="321"/>
    </row>
    <row r="18" spans="1:32">
      <c r="A18">
        <v>17</v>
      </c>
      <c r="B18" s="321" t="s">
        <v>680</v>
      </c>
      <c r="C18" s="321" t="s">
        <v>636</v>
      </c>
      <c r="D18" s="321" t="s">
        <v>547</v>
      </c>
      <c r="E18" s="321" t="s">
        <v>681</v>
      </c>
      <c r="F18" s="321" t="s">
        <v>682</v>
      </c>
      <c r="G18" s="321" t="s">
        <v>595</v>
      </c>
      <c r="H18" s="321" t="s">
        <v>434</v>
      </c>
      <c r="I18" s="321" t="s">
        <v>435</v>
      </c>
      <c r="J18" s="321" t="s">
        <v>436</v>
      </c>
      <c r="K18" s="321" t="s">
        <v>683</v>
      </c>
      <c r="L18" s="321" t="s">
        <v>438</v>
      </c>
      <c r="M18" s="321" t="s">
        <v>684</v>
      </c>
      <c r="N18" s="321" t="s">
        <v>685</v>
      </c>
      <c r="O18" s="321" t="s">
        <v>686</v>
      </c>
      <c r="P18" s="321" t="s">
        <v>18</v>
      </c>
      <c r="Q18" s="321" t="s">
        <v>441</v>
      </c>
      <c r="R18" s="321" t="s">
        <v>460</v>
      </c>
      <c r="S18" s="321" t="s">
        <v>18</v>
      </c>
      <c r="T18" s="321" t="s">
        <v>687</v>
      </c>
      <c r="U18" s="321" t="s">
        <v>687</v>
      </c>
      <c r="V18" s="321" t="s">
        <v>688</v>
      </c>
      <c r="W18" s="321" t="s">
        <v>689</v>
      </c>
      <c r="X18" s="321" t="s">
        <v>690</v>
      </c>
      <c r="Y18" s="321" t="s">
        <v>691</v>
      </c>
      <c r="Z18" s="321" t="s">
        <v>692</v>
      </c>
      <c r="AA18" s="321" t="s">
        <v>693</v>
      </c>
      <c r="AB18" s="321"/>
      <c r="AC18" s="321"/>
      <c r="AD18" s="321"/>
      <c r="AE18" s="321"/>
      <c r="AF18" s="321"/>
    </row>
    <row r="19" spans="1:32">
      <c r="A19">
        <v>18</v>
      </c>
      <c r="B19" s="321" t="s">
        <v>694</v>
      </c>
      <c r="C19" s="321" t="s">
        <v>636</v>
      </c>
      <c r="D19" s="321" t="s">
        <v>578</v>
      </c>
      <c r="E19" s="321" t="s">
        <v>695</v>
      </c>
      <c r="F19" s="321" t="s">
        <v>696</v>
      </c>
      <c r="G19" s="321" t="s">
        <v>638</v>
      </c>
      <c r="H19" s="321" t="s">
        <v>434</v>
      </c>
      <c r="I19" s="321" t="s">
        <v>435</v>
      </c>
      <c r="J19" s="321" t="s">
        <v>697</v>
      </c>
      <c r="K19" s="321" t="s">
        <v>698</v>
      </c>
      <c r="L19" s="321" t="s">
        <v>438</v>
      </c>
      <c r="M19" s="321" t="s">
        <v>699</v>
      </c>
      <c r="N19" s="321" t="s">
        <v>457</v>
      </c>
      <c r="O19" s="321" t="s">
        <v>700</v>
      </c>
      <c r="P19" s="321" t="s">
        <v>18</v>
      </c>
      <c r="Q19" s="321" t="s">
        <v>441</v>
      </c>
      <c r="R19" s="321" t="s">
        <v>442</v>
      </c>
      <c r="S19" s="321" t="s">
        <v>17</v>
      </c>
      <c r="T19" s="321" t="s">
        <v>701</v>
      </c>
      <c r="U19" s="321" t="s">
        <v>701</v>
      </c>
      <c r="V19" s="321" t="s">
        <v>702</v>
      </c>
      <c r="W19" s="321" t="s">
        <v>703</v>
      </c>
      <c r="X19" s="321" t="s">
        <v>704</v>
      </c>
      <c r="Y19" s="321" t="s">
        <v>705</v>
      </c>
      <c r="Z19" s="321" t="s">
        <v>706</v>
      </c>
      <c r="AA19" s="321" t="s">
        <v>707</v>
      </c>
      <c r="AB19" s="321"/>
      <c r="AC19" s="321"/>
      <c r="AD19" s="321"/>
      <c r="AE19" s="321"/>
      <c r="AF19" s="321"/>
    </row>
    <row r="20" spans="1:32">
      <c r="A20">
        <v>19</v>
      </c>
      <c r="B20" s="321" t="s">
        <v>708</v>
      </c>
      <c r="C20" s="321" t="s">
        <v>619</v>
      </c>
      <c r="D20" s="321" t="s">
        <v>547</v>
      </c>
      <c r="E20" s="321" t="s">
        <v>709</v>
      </c>
      <c r="F20" s="321" t="s">
        <v>710</v>
      </c>
      <c r="G20" s="321" t="s">
        <v>502</v>
      </c>
      <c r="H20" s="321" t="s">
        <v>711</v>
      </c>
      <c r="I20" s="321" t="s">
        <v>435</v>
      </c>
      <c r="J20" s="321" t="s">
        <v>436</v>
      </c>
      <c r="K20" s="321" t="s">
        <v>712</v>
      </c>
      <c r="L20" s="321" t="s">
        <v>438</v>
      </c>
      <c r="M20" s="321" t="s">
        <v>713</v>
      </c>
      <c r="N20" s="321" t="s">
        <v>625</v>
      </c>
      <c r="O20" s="321" t="s">
        <v>714</v>
      </c>
      <c r="P20" s="321" t="s">
        <v>17</v>
      </c>
      <c r="Q20" s="321" t="s">
        <v>459</v>
      </c>
      <c r="R20" s="321" t="s">
        <v>460</v>
      </c>
      <c r="S20" s="321" t="s">
        <v>18</v>
      </c>
      <c r="T20" s="321" t="s">
        <v>715</v>
      </c>
      <c r="U20" s="321" t="s">
        <v>716</v>
      </c>
      <c r="V20" s="321" t="s">
        <v>717</v>
      </c>
      <c r="W20" s="321" t="s">
        <v>718</v>
      </c>
      <c r="X20" s="321" t="s">
        <v>719</v>
      </c>
      <c r="Y20" s="321" t="s">
        <v>720</v>
      </c>
      <c r="Z20" s="321" t="s">
        <v>721</v>
      </c>
      <c r="AA20" s="321" t="s">
        <v>722</v>
      </c>
      <c r="AB20" s="321"/>
      <c r="AC20" s="321"/>
      <c r="AD20" s="321"/>
      <c r="AE20" s="321"/>
      <c r="AF20" s="321"/>
    </row>
    <row r="21" spans="1:32">
      <c r="A21">
        <v>20</v>
      </c>
      <c r="B21" s="321" t="s">
        <v>723</v>
      </c>
      <c r="C21" s="321" t="s">
        <v>636</v>
      </c>
      <c r="D21" s="321" t="s">
        <v>547</v>
      </c>
      <c r="E21" s="321" t="s">
        <v>724</v>
      </c>
      <c r="F21" s="321" t="s">
        <v>725</v>
      </c>
      <c r="G21" s="321" t="s">
        <v>638</v>
      </c>
      <c r="H21" s="321" t="s">
        <v>726</v>
      </c>
      <c r="I21" s="321" t="s">
        <v>435</v>
      </c>
      <c r="J21" s="321" t="s">
        <v>727</v>
      </c>
      <c r="K21" s="321" t="s">
        <v>728</v>
      </c>
      <c r="L21" s="321" t="s">
        <v>438</v>
      </c>
      <c r="M21" s="321" t="s">
        <v>729</v>
      </c>
      <c r="N21" s="321" t="s">
        <v>457</v>
      </c>
      <c r="O21" s="321" t="s">
        <v>730</v>
      </c>
      <c r="P21" s="321" t="s">
        <v>18</v>
      </c>
      <c r="Q21" s="321" t="s">
        <v>441</v>
      </c>
      <c r="R21" s="321" t="s">
        <v>460</v>
      </c>
      <c r="S21" s="321" t="s">
        <v>17</v>
      </c>
      <c r="T21" s="321" t="s">
        <v>731</v>
      </c>
      <c r="U21" s="321" t="s">
        <v>731</v>
      </c>
      <c r="V21" s="321" t="s">
        <v>702</v>
      </c>
      <c r="W21" s="321" t="s">
        <v>703</v>
      </c>
      <c r="X21" s="321" t="s">
        <v>704</v>
      </c>
      <c r="Y21" s="321" t="s">
        <v>705</v>
      </c>
      <c r="Z21" s="321" t="s">
        <v>732</v>
      </c>
      <c r="AA21" s="321" t="s">
        <v>733</v>
      </c>
      <c r="AB21" s="321"/>
      <c r="AC21" s="321"/>
      <c r="AD21" s="321"/>
      <c r="AE21" s="321"/>
      <c r="AF21" s="321"/>
    </row>
    <row r="22" spans="1:32">
      <c r="A22">
        <v>21</v>
      </c>
      <c r="B22" s="321" t="s">
        <v>734</v>
      </c>
      <c r="C22" s="321" t="s">
        <v>636</v>
      </c>
      <c r="D22" s="321" t="s">
        <v>547</v>
      </c>
      <c r="E22" s="321" t="s">
        <v>735</v>
      </c>
      <c r="F22" s="321" t="s">
        <v>736</v>
      </c>
      <c r="G22" s="321" t="s">
        <v>737</v>
      </c>
      <c r="H22" s="321" t="s">
        <v>711</v>
      </c>
      <c r="I22" s="321" t="s">
        <v>435</v>
      </c>
      <c r="J22" s="321" t="s">
        <v>738</v>
      </c>
      <c r="K22" s="321" t="s">
        <v>739</v>
      </c>
      <c r="L22" s="321" t="s">
        <v>438</v>
      </c>
      <c r="M22" s="321" t="s">
        <v>671</v>
      </c>
      <c r="N22" s="321" t="s">
        <v>740</v>
      </c>
      <c r="O22" s="321" t="s">
        <v>741</v>
      </c>
      <c r="P22" s="321" t="s">
        <v>18</v>
      </c>
      <c r="Q22" s="321" t="s">
        <v>441</v>
      </c>
      <c r="R22" s="321" t="s">
        <v>460</v>
      </c>
      <c r="S22" s="321" t="s">
        <v>18</v>
      </c>
      <c r="T22" s="321" t="s">
        <v>742</v>
      </c>
      <c r="U22" s="321" t="s">
        <v>742</v>
      </c>
      <c r="V22" s="321" t="s">
        <v>743</v>
      </c>
      <c r="W22" s="321" t="s">
        <v>744</v>
      </c>
      <c r="X22" s="321" t="s">
        <v>745</v>
      </c>
      <c r="Y22" s="321" t="s">
        <v>746</v>
      </c>
      <c r="Z22" s="321" t="s">
        <v>747</v>
      </c>
      <c r="AA22" s="321" t="s">
        <v>748</v>
      </c>
      <c r="AB22" s="321"/>
      <c r="AC22" s="321"/>
      <c r="AD22" s="321"/>
      <c r="AE22" s="321"/>
      <c r="AF22" s="321"/>
    </row>
    <row r="23" spans="1:32">
      <c r="A23">
        <v>22</v>
      </c>
      <c r="B23" s="321" t="s">
        <v>749</v>
      </c>
      <c r="C23" s="321" t="s">
        <v>592</v>
      </c>
      <c r="D23" s="321" t="s">
        <v>516</v>
      </c>
      <c r="E23" s="321" t="s">
        <v>750</v>
      </c>
      <c r="F23" s="321" t="s">
        <v>751</v>
      </c>
      <c r="G23" s="321" t="s">
        <v>752</v>
      </c>
      <c r="H23" s="321" t="s">
        <v>434</v>
      </c>
      <c r="I23" s="321" t="s">
        <v>435</v>
      </c>
      <c r="J23" s="321" t="s">
        <v>436</v>
      </c>
      <c r="K23" s="321" t="s">
        <v>753</v>
      </c>
      <c r="L23" s="321" t="s">
        <v>438</v>
      </c>
      <c r="M23" s="321" t="s">
        <v>754</v>
      </c>
      <c r="N23" s="321" t="s">
        <v>457</v>
      </c>
      <c r="O23" s="321" t="s">
        <v>755</v>
      </c>
      <c r="P23" s="321" t="s">
        <v>18</v>
      </c>
      <c r="Q23" s="321" t="s">
        <v>441</v>
      </c>
      <c r="R23" s="321" t="s">
        <v>460</v>
      </c>
      <c r="S23" s="321" t="s">
        <v>18</v>
      </c>
      <c r="T23" s="321" t="s">
        <v>756</v>
      </c>
      <c r="U23" s="321" t="s">
        <v>757</v>
      </c>
      <c r="V23" s="321" t="s">
        <v>758</v>
      </c>
      <c r="W23" s="321" t="s">
        <v>759</v>
      </c>
      <c r="X23" s="321" t="s">
        <v>760</v>
      </c>
      <c r="Y23" s="321" t="s">
        <v>761</v>
      </c>
      <c r="Z23" s="321" t="s">
        <v>762</v>
      </c>
      <c r="AA23" s="321" t="s">
        <v>763</v>
      </c>
      <c r="AB23" s="321"/>
      <c r="AC23" s="321"/>
      <c r="AD23" s="321"/>
      <c r="AE23" s="321"/>
      <c r="AF23" s="321"/>
    </row>
    <row r="24" spans="1:32">
      <c r="A24">
        <v>23</v>
      </c>
      <c r="B24" s="321" t="s">
        <v>764</v>
      </c>
      <c r="C24" s="321" t="s">
        <v>592</v>
      </c>
      <c r="D24" s="321" t="s">
        <v>620</v>
      </c>
      <c r="E24" s="321" t="s">
        <v>765</v>
      </c>
      <c r="F24" s="321" t="s">
        <v>766</v>
      </c>
      <c r="G24" s="321" t="s">
        <v>767</v>
      </c>
      <c r="H24" s="321" t="s">
        <v>434</v>
      </c>
      <c r="I24" s="321" t="s">
        <v>435</v>
      </c>
      <c r="J24" s="321" t="s">
        <v>697</v>
      </c>
      <c r="K24" s="321" t="s">
        <v>768</v>
      </c>
      <c r="L24" s="321" t="s">
        <v>438</v>
      </c>
      <c r="M24" s="321" t="s">
        <v>769</v>
      </c>
      <c r="N24" s="321" t="s">
        <v>457</v>
      </c>
      <c r="O24" s="321" t="s">
        <v>770</v>
      </c>
      <c r="P24" s="321" t="s">
        <v>18</v>
      </c>
      <c r="Q24" s="321" t="s">
        <v>441</v>
      </c>
      <c r="R24" s="321" t="s">
        <v>460</v>
      </c>
      <c r="S24" s="321" t="s">
        <v>18</v>
      </c>
      <c r="T24" s="321" t="s">
        <v>771</v>
      </c>
      <c r="U24" s="321" t="s">
        <v>772</v>
      </c>
      <c r="V24" s="321" t="s">
        <v>773</v>
      </c>
      <c r="W24" s="321" t="s">
        <v>774</v>
      </c>
      <c r="X24" s="321" t="s">
        <v>775</v>
      </c>
      <c r="Y24" s="321" t="s">
        <v>776</v>
      </c>
      <c r="Z24" s="321" t="s">
        <v>775</v>
      </c>
      <c r="AA24" s="321" t="s">
        <v>777</v>
      </c>
      <c r="AB24" s="321"/>
      <c r="AC24" s="321"/>
      <c r="AD24" s="321"/>
      <c r="AE24" s="321"/>
      <c r="AF24" s="321"/>
    </row>
    <row r="25" spans="1:32">
      <c r="A25">
        <v>24</v>
      </c>
      <c r="B25" s="321" t="s">
        <v>778</v>
      </c>
      <c r="C25" s="321" t="s">
        <v>592</v>
      </c>
      <c r="D25" s="321" t="s">
        <v>620</v>
      </c>
      <c r="E25" s="321" t="s">
        <v>765</v>
      </c>
      <c r="F25" s="321" t="s">
        <v>766</v>
      </c>
      <c r="G25" s="321" t="s">
        <v>767</v>
      </c>
      <c r="H25" s="321" t="s">
        <v>434</v>
      </c>
      <c r="I25" s="321" t="s">
        <v>435</v>
      </c>
      <c r="J25" s="321" t="s">
        <v>697</v>
      </c>
      <c r="K25" s="321" t="s">
        <v>779</v>
      </c>
      <c r="L25" s="321" t="s">
        <v>438</v>
      </c>
      <c r="M25" s="321" t="s">
        <v>780</v>
      </c>
      <c r="N25" s="321" t="s">
        <v>457</v>
      </c>
      <c r="O25" s="321" t="s">
        <v>781</v>
      </c>
      <c r="P25" s="321" t="s">
        <v>18</v>
      </c>
      <c r="Q25" s="321" t="s">
        <v>441</v>
      </c>
      <c r="R25" s="321" t="s">
        <v>460</v>
      </c>
      <c r="S25" s="321" t="s">
        <v>18</v>
      </c>
      <c r="T25" s="321" t="s">
        <v>771</v>
      </c>
      <c r="U25" s="321" t="s">
        <v>772</v>
      </c>
      <c r="V25" s="321" t="s">
        <v>773</v>
      </c>
      <c r="W25" s="321" t="s">
        <v>774</v>
      </c>
      <c r="X25" s="321" t="s">
        <v>775</v>
      </c>
      <c r="Y25" s="321" t="s">
        <v>776</v>
      </c>
      <c r="Z25" s="321" t="s">
        <v>775</v>
      </c>
      <c r="AA25" s="321" t="s">
        <v>782</v>
      </c>
      <c r="AB25" s="321"/>
      <c r="AC25" s="321"/>
      <c r="AD25" s="321"/>
      <c r="AE25" s="321"/>
      <c r="AF25" s="321"/>
    </row>
    <row r="26" spans="1:32">
      <c r="A26">
        <v>25</v>
      </c>
      <c r="B26" s="321" t="s">
        <v>783</v>
      </c>
      <c r="C26" s="321" t="s">
        <v>592</v>
      </c>
      <c r="D26" s="321" t="s">
        <v>620</v>
      </c>
      <c r="E26" s="321" t="s">
        <v>765</v>
      </c>
      <c r="F26" s="321" t="s">
        <v>766</v>
      </c>
      <c r="G26" s="321" t="s">
        <v>767</v>
      </c>
      <c r="H26" s="321" t="s">
        <v>434</v>
      </c>
      <c r="I26" s="321" t="s">
        <v>435</v>
      </c>
      <c r="J26" s="321" t="s">
        <v>784</v>
      </c>
      <c r="K26" s="321" t="s">
        <v>785</v>
      </c>
      <c r="L26" s="321" t="s">
        <v>438</v>
      </c>
      <c r="M26" s="321" t="s">
        <v>786</v>
      </c>
      <c r="N26" s="321" t="s">
        <v>457</v>
      </c>
      <c r="O26" s="321" t="s">
        <v>787</v>
      </c>
      <c r="P26" s="321" t="s">
        <v>18</v>
      </c>
      <c r="Q26" s="321" t="s">
        <v>441</v>
      </c>
      <c r="R26" s="321" t="s">
        <v>460</v>
      </c>
      <c r="S26" s="321" t="s">
        <v>18</v>
      </c>
      <c r="T26" s="321" t="s">
        <v>771</v>
      </c>
      <c r="U26" s="321" t="s">
        <v>772</v>
      </c>
      <c r="V26" s="321" t="s">
        <v>773</v>
      </c>
      <c r="W26" s="321" t="s">
        <v>774</v>
      </c>
      <c r="X26" s="321" t="s">
        <v>775</v>
      </c>
      <c r="Y26" s="321" t="s">
        <v>776</v>
      </c>
      <c r="Z26" s="321" t="s">
        <v>775</v>
      </c>
      <c r="AA26" s="321" t="s">
        <v>788</v>
      </c>
      <c r="AB26" s="321"/>
      <c r="AC26" s="321"/>
      <c r="AD26" s="321"/>
      <c r="AE26" s="321"/>
      <c r="AF26" s="321"/>
    </row>
    <row r="27" spans="1:32">
      <c r="A27">
        <v>26</v>
      </c>
      <c r="B27" s="321" t="s">
        <v>789</v>
      </c>
      <c r="C27" s="321" t="s">
        <v>592</v>
      </c>
      <c r="D27" s="321" t="s">
        <v>620</v>
      </c>
      <c r="E27" s="321" t="s">
        <v>790</v>
      </c>
      <c r="F27" s="321" t="s">
        <v>791</v>
      </c>
      <c r="G27" s="321" t="s">
        <v>792</v>
      </c>
      <c r="H27" s="321" t="s">
        <v>434</v>
      </c>
      <c r="I27" s="321" t="s">
        <v>435</v>
      </c>
      <c r="J27" s="321" t="s">
        <v>697</v>
      </c>
      <c r="K27" s="321" t="s">
        <v>785</v>
      </c>
      <c r="L27" s="321" t="s">
        <v>438</v>
      </c>
      <c r="M27" s="321" t="s">
        <v>793</v>
      </c>
      <c r="N27" s="321" t="s">
        <v>457</v>
      </c>
      <c r="O27" s="321" t="s">
        <v>794</v>
      </c>
      <c r="P27" s="321" t="s">
        <v>18</v>
      </c>
      <c r="Q27" s="321" t="s">
        <v>441</v>
      </c>
      <c r="R27" s="321" t="s">
        <v>460</v>
      </c>
      <c r="S27" s="321" t="s">
        <v>18</v>
      </c>
      <c r="T27" s="321" t="s">
        <v>771</v>
      </c>
      <c r="U27" s="321" t="s">
        <v>772</v>
      </c>
      <c r="V27" s="321" t="s">
        <v>773</v>
      </c>
      <c r="W27" s="321" t="s">
        <v>774</v>
      </c>
      <c r="X27" s="321" t="s">
        <v>775</v>
      </c>
      <c r="Y27" s="321" t="s">
        <v>776</v>
      </c>
      <c r="Z27" s="321" t="s">
        <v>795</v>
      </c>
      <c r="AA27" s="321" t="s">
        <v>796</v>
      </c>
      <c r="AB27" s="321"/>
      <c r="AC27" s="321"/>
      <c r="AD27" s="321"/>
      <c r="AE27" s="321"/>
      <c r="AF27" s="321"/>
    </row>
    <row r="28" spans="1:32">
      <c r="A28">
        <v>27</v>
      </c>
      <c r="B28" s="321" t="s">
        <v>797</v>
      </c>
      <c r="C28" s="321" t="s">
        <v>592</v>
      </c>
      <c r="D28" s="321" t="s">
        <v>620</v>
      </c>
      <c r="E28" s="321" t="s">
        <v>790</v>
      </c>
      <c r="F28" s="321" t="s">
        <v>791</v>
      </c>
      <c r="G28" s="321" t="s">
        <v>792</v>
      </c>
      <c r="H28" s="321" t="s">
        <v>434</v>
      </c>
      <c r="I28" s="321" t="s">
        <v>435</v>
      </c>
      <c r="J28" s="321" t="s">
        <v>697</v>
      </c>
      <c r="K28" s="321" t="s">
        <v>785</v>
      </c>
      <c r="L28" s="321" t="s">
        <v>438</v>
      </c>
      <c r="M28" s="321" t="s">
        <v>798</v>
      </c>
      <c r="N28" s="321" t="s">
        <v>457</v>
      </c>
      <c r="O28" s="321" t="s">
        <v>799</v>
      </c>
      <c r="P28" s="321" t="s">
        <v>18</v>
      </c>
      <c r="Q28" s="321" t="s">
        <v>441</v>
      </c>
      <c r="R28" s="321" t="s">
        <v>460</v>
      </c>
      <c r="S28" s="321" t="s">
        <v>18</v>
      </c>
      <c r="T28" s="321" t="s">
        <v>771</v>
      </c>
      <c r="U28" s="321" t="s">
        <v>772</v>
      </c>
      <c r="V28" s="321" t="s">
        <v>773</v>
      </c>
      <c r="W28" s="321" t="s">
        <v>774</v>
      </c>
      <c r="X28" s="321" t="s">
        <v>775</v>
      </c>
      <c r="Y28" s="321" t="s">
        <v>776</v>
      </c>
      <c r="Z28" s="321" t="s">
        <v>795</v>
      </c>
      <c r="AA28" s="321" t="s">
        <v>800</v>
      </c>
      <c r="AB28" s="321"/>
      <c r="AC28" s="321"/>
      <c r="AD28" s="321"/>
      <c r="AE28" s="321"/>
      <c r="AF28" s="321"/>
    </row>
    <row r="29" spans="1:32">
      <c r="A29">
        <v>28</v>
      </c>
      <c r="B29" s="321" t="s">
        <v>801</v>
      </c>
      <c r="C29" s="321" t="s">
        <v>592</v>
      </c>
      <c r="D29" s="321" t="s">
        <v>620</v>
      </c>
      <c r="E29" s="321" t="s">
        <v>802</v>
      </c>
      <c r="F29" s="321" t="s">
        <v>803</v>
      </c>
      <c r="G29" s="321" t="s">
        <v>454</v>
      </c>
      <c r="H29" s="321" t="s">
        <v>434</v>
      </c>
      <c r="I29" s="321" t="s">
        <v>435</v>
      </c>
      <c r="J29" s="321" t="s">
        <v>436</v>
      </c>
      <c r="K29" s="321" t="s">
        <v>804</v>
      </c>
      <c r="L29" s="321" t="s">
        <v>438</v>
      </c>
      <c r="M29" s="321" t="s">
        <v>805</v>
      </c>
      <c r="N29" s="321" t="s">
        <v>806</v>
      </c>
      <c r="O29" s="321" t="s">
        <v>807</v>
      </c>
      <c r="P29" s="321" t="s">
        <v>17</v>
      </c>
      <c r="Q29" s="321" t="s">
        <v>441</v>
      </c>
      <c r="R29" s="321" t="s">
        <v>460</v>
      </c>
      <c r="S29" s="321" t="s">
        <v>18</v>
      </c>
      <c r="T29" s="321" t="s">
        <v>808</v>
      </c>
      <c r="U29" s="321" t="s">
        <v>808</v>
      </c>
      <c r="V29" s="321" t="s">
        <v>809</v>
      </c>
      <c r="W29" s="321" t="s">
        <v>703</v>
      </c>
      <c r="X29" s="321" t="s">
        <v>810</v>
      </c>
      <c r="Y29" s="321" t="s">
        <v>811</v>
      </c>
      <c r="Z29" s="321" t="s">
        <v>812</v>
      </c>
      <c r="AA29" s="321" t="s">
        <v>813</v>
      </c>
      <c r="AB29" s="321"/>
      <c r="AC29" s="321"/>
      <c r="AD29" s="321"/>
      <c r="AE29" s="321"/>
      <c r="AF29" s="321"/>
    </row>
    <row r="30" spans="1:32">
      <c r="A30">
        <v>29</v>
      </c>
      <c r="B30" s="321" t="s">
        <v>814</v>
      </c>
      <c r="C30" s="321" t="s">
        <v>592</v>
      </c>
      <c r="D30" s="321" t="s">
        <v>578</v>
      </c>
      <c r="E30" s="321" t="s">
        <v>815</v>
      </c>
      <c r="F30" s="321" t="s">
        <v>816</v>
      </c>
      <c r="G30" s="321" t="s">
        <v>595</v>
      </c>
      <c r="H30" s="321" t="s">
        <v>434</v>
      </c>
      <c r="I30" s="321" t="s">
        <v>435</v>
      </c>
      <c r="J30" s="321" t="s">
        <v>436</v>
      </c>
      <c r="K30" s="321" t="s">
        <v>817</v>
      </c>
      <c r="L30" s="321" t="s">
        <v>438</v>
      </c>
      <c r="M30" s="321" t="s">
        <v>818</v>
      </c>
      <c r="N30" s="321" t="s">
        <v>806</v>
      </c>
      <c r="O30" s="321" t="s">
        <v>819</v>
      </c>
      <c r="P30" s="321" t="s">
        <v>18</v>
      </c>
      <c r="Q30" s="321" t="s">
        <v>567</v>
      </c>
      <c r="R30" s="321" t="s">
        <v>460</v>
      </c>
      <c r="S30" s="321" t="s">
        <v>17</v>
      </c>
      <c r="T30" s="321" t="s">
        <v>820</v>
      </c>
      <c r="U30" s="321" t="s">
        <v>820</v>
      </c>
      <c r="V30" s="321" t="s">
        <v>821</v>
      </c>
      <c r="W30" s="321" t="s">
        <v>541</v>
      </c>
      <c r="X30" s="321" t="s">
        <v>822</v>
      </c>
      <c r="Y30" s="321" t="s">
        <v>823</v>
      </c>
      <c r="Z30" s="321" t="s">
        <v>824</v>
      </c>
      <c r="AA30" s="321" t="s">
        <v>825</v>
      </c>
      <c r="AB30" s="321"/>
      <c r="AC30" s="321"/>
      <c r="AD30" s="321"/>
      <c r="AE30" s="321"/>
      <c r="AF30" s="321"/>
    </row>
    <row r="31" spans="1:32">
      <c r="A31">
        <v>30</v>
      </c>
      <c r="B31" s="321" t="s">
        <v>826</v>
      </c>
      <c r="C31" s="321" t="s">
        <v>827</v>
      </c>
      <c r="D31" s="321" t="s">
        <v>578</v>
      </c>
      <c r="E31" s="321" t="s">
        <v>828</v>
      </c>
      <c r="F31" s="321" t="s">
        <v>829</v>
      </c>
      <c r="G31" s="321" t="s">
        <v>502</v>
      </c>
      <c r="H31" s="321" t="s">
        <v>711</v>
      </c>
      <c r="I31" s="321" t="s">
        <v>435</v>
      </c>
      <c r="J31" s="321" t="s">
        <v>436</v>
      </c>
      <c r="K31" s="321" t="s">
        <v>830</v>
      </c>
      <c r="L31" s="321" t="s">
        <v>438</v>
      </c>
      <c r="M31" s="321" t="s">
        <v>831</v>
      </c>
      <c r="N31" s="321" t="s">
        <v>832</v>
      </c>
      <c r="O31" s="321" t="s">
        <v>833</v>
      </c>
      <c r="P31" s="321" t="s">
        <v>17</v>
      </c>
      <c r="Q31" s="321" t="s">
        <v>441</v>
      </c>
      <c r="R31" s="321" t="s">
        <v>834</v>
      </c>
      <c r="S31" s="321" t="s">
        <v>18</v>
      </c>
      <c r="T31" s="321" t="s">
        <v>835</v>
      </c>
      <c r="U31" s="321" t="s">
        <v>835</v>
      </c>
      <c r="V31" s="321" t="s">
        <v>836</v>
      </c>
      <c r="W31" s="321" t="s">
        <v>837</v>
      </c>
      <c r="X31" s="321" t="s">
        <v>838</v>
      </c>
      <c r="Y31" s="321" t="s">
        <v>839</v>
      </c>
      <c r="Z31" s="321" t="s">
        <v>840</v>
      </c>
      <c r="AA31" s="321" t="s">
        <v>841</v>
      </c>
      <c r="AB31" s="321"/>
      <c r="AC31" s="321"/>
      <c r="AD31" s="321"/>
      <c r="AE31" s="321"/>
      <c r="AF31" s="321"/>
    </row>
    <row r="32" spans="1:32">
      <c r="A32">
        <v>31</v>
      </c>
      <c r="B32" s="321" t="s">
        <v>842</v>
      </c>
      <c r="C32" s="321" t="s">
        <v>843</v>
      </c>
      <c r="D32" s="321" t="s">
        <v>605</v>
      </c>
      <c r="E32" s="321" t="s">
        <v>844</v>
      </c>
      <c r="F32" s="321" t="s">
        <v>845</v>
      </c>
      <c r="G32" s="321" t="s">
        <v>472</v>
      </c>
      <c r="H32" s="321" t="s">
        <v>434</v>
      </c>
      <c r="I32" s="321" t="s">
        <v>435</v>
      </c>
      <c r="J32" s="321" t="s">
        <v>436</v>
      </c>
      <c r="K32" s="321" t="s">
        <v>846</v>
      </c>
      <c r="L32" s="321" t="s">
        <v>438</v>
      </c>
      <c r="M32" s="321" t="s">
        <v>847</v>
      </c>
      <c r="N32" s="321" t="s">
        <v>843</v>
      </c>
      <c r="O32" s="321" t="s">
        <v>848</v>
      </c>
      <c r="P32" s="321" t="s">
        <v>17</v>
      </c>
      <c r="Q32" s="321" t="s">
        <v>441</v>
      </c>
      <c r="R32" s="321" t="s">
        <v>442</v>
      </c>
      <c r="S32" s="321" t="s">
        <v>18</v>
      </c>
      <c r="T32" s="321" t="s">
        <v>849</v>
      </c>
      <c r="U32" s="321" t="s">
        <v>850</v>
      </c>
      <c r="V32" s="321" t="s">
        <v>851</v>
      </c>
      <c r="W32" s="321" t="s">
        <v>852</v>
      </c>
      <c r="X32" s="321" t="s">
        <v>853</v>
      </c>
      <c r="Y32" s="321" t="s">
        <v>854</v>
      </c>
      <c r="Z32" s="321" t="s">
        <v>855</v>
      </c>
      <c r="AA32" s="321" t="s">
        <v>856</v>
      </c>
      <c r="AB32" s="321"/>
      <c r="AC32" s="321"/>
      <c r="AD32" s="321"/>
      <c r="AE32" s="321"/>
      <c r="AF32" s="321"/>
    </row>
    <row r="33" spans="1:32">
      <c r="A33">
        <v>32</v>
      </c>
      <c r="B33" s="321" t="s">
        <v>857</v>
      </c>
      <c r="C33" s="321" t="s">
        <v>592</v>
      </c>
      <c r="D33" s="321" t="s">
        <v>858</v>
      </c>
      <c r="E33" s="321" t="s">
        <v>859</v>
      </c>
      <c r="F33" s="321" t="s">
        <v>860</v>
      </c>
      <c r="G33" s="321" t="s">
        <v>472</v>
      </c>
      <c r="H33" s="321" t="s">
        <v>434</v>
      </c>
      <c r="I33" s="321" t="s">
        <v>435</v>
      </c>
      <c r="J33" s="321" t="s">
        <v>436</v>
      </c>
      <c r="K33" s="321" t="s">
        <v>861</v>
      </c>
      <c r="L33" s="321" t="s">
        <v>438</v>
      </c>
      <c r="M33" s="321" t="s">
        <v>862</v>
      </c>
      <c r="N33" s="321" t="s">
        <v>863</v>
      </c>
      <c r="O33" s="321" t="s">
        <v>864</v>
      </c>
      <c r="P33" s="321" t="s">
        <v>17</v>
      </c>
      <c r="Q33" s="321" t="s">
        <v>441</v>
      </c>
      <c r="R33" s="321" t="s">
        <v>442</v>
      </c>
      <c r="S33" s="321" t="s">
        <v>17</v>
      </c>
      <c r="T33" s="321" t="s">
        <v>865</v>
      </c>
      <c r="U33" s="321" t="s">
        <v>865</v>
      </c>
      <c r="V33" s="321" t="s">
        <v>866</v>
      </c>
      <c r="W33" s="321" t="s">
        <v>867</v>
      </c>
      <c r="X33" s="321" t="s">
        <v>868</v>
      </c>
      <c r="Y33" s="321" t="s">
        <v>869</v>
      </c>
      <c r="Z33" s="321" t="s">
        <v>870</v>
      </c>
      <c r="AA33" s="321" t="s">
        <v>871</v>
      </c>
      <c r="AB33" s="321"/>
      <c r="AC33" s="321"/>
      <c r="AD33" s="321"/>
      <c r="AE33" s="321"/>
      <c r="AF33" s="321"/>
    </row>
    <row r="34" spans="1:32">
      <c r="A34">
        <v>33</v>
      </c>
      <c r="B34" s="321" t="s">
        <v>872</v>
      </c>
      <c r="C34" s="321" t="s">
        <v>457</v>
      </c>
      <c r="D34" s="321" t="s">
        <v>593</v>
      </c>
      <c r="E34" s="321" t="s">
        <v>873</v>
      </c>
      <c r="F34" s="321" t="s">
        <v>874</v>
      </c>
      <c r="G34" s="321" t="s">
        <v>535</v>
      </c>
      <c r="H34" s="321" t="s">
        <v>434</v>
      </c>
      <c r="I34" s="321" t="s">
        <v>435</v>
      </c>
      <c r="J34" s="321" t="s">
        <v>436</v>
      </c>
      <c r="K34" s="321" t="s">
        <v>875</v>
      </c>
      <c r="L34" s="321" t="s">
        <v>438</v>
      </c>
      <c r="M34" s="321" t="s">
        <v>876</v>
      </c>
      <c r="N34" s="321" t="s">
        <v>685</v>
      </c>
      <c r="O34" s="321" t="s">
        <v>877</v>
      </c>
      <c r="P34" s="321" t="s">
        <v>18</v>
      </c>
      <c r="Q34" s="321" t="s">
        <v>441</v>
      </c>
      <c r="R34" s="321" t="s">
        <v>442</v>
      </c>
      <c r="S34" s="321" t="s">
        <v>17</v>
      </c>
      <c r="T34" s="321" t="s">
        <v>878</v>
      </c>
      <c r="U34" s="321" t="s">
        <v>878</v>
      </c>
      <c r="V34" s="321" t="s">
        <v>555</v>
      </c>
      <c r="W34" s="321" t="s">
        <v>541</v>
      </c>
      <c r="X34" s="321" t="s">
        <v>879</v>
      </c>
      <c r="Y34" s="321" t="s">
        <v>557</v>
      </c>
      <c r="Z34" s="321" t="s">
        <v>879</v>
      </c>
      <c r="AA34" s="321" t="s">
        <v>880</v>
      </c>
      <c r="AB34" s="321"/>
      <c r="AC34" s="321"/>
      <c r="AD34" s="321"/>
      <c r="AE34" s="321"/>
      <c r="AF34" s="321"/>
    </row>
    <row r="35" spans="1:32">
      <c r="A35">
        <v>34</v>
      </c>
      <c r="B35" s="321" t="s">
        <v>881</v>
      </c>
      <c r="C35" s="321" t="s">
        <v>636</v>
      </c>
      <c r="D35" s="321" t="s">
        <v>516</v>
      </c>
      <c r="E35" s="321" t="s">
        <v>882</v>
      </c>
      <c r="F35" s="321" t="s">
        <v>883</v>
      </c>
      <c r="G35" s="321" t="s">
        <v>884</v>
      </c>
      <c r="H35" s="321" t="s">
        <v>434</v>
      </c>
      <c r="I35" s="321" t="s">
        <v>435</v>
      </c>
      <c r="J35" s="321" t="s">
        <v>784</v>
      </c>
      <c r="K35" s="321" t="s">
        <v>885</v>
      </c>
      <c r="L35" s="321" t="s">
        <v>438</v>
      </c>
      <c r="M35" s="321" t="s">
        <v>886</v>
      </c>
      <c r="N35" s="321" t="s">
        <v>887</v>
      </c>
      <c r="O35" s="321" t="s">
        <v>888</v>
      </c>
      <c r="P35" s="321" t="s">
        <v>18</v>
      </c>
      <c r="Q35" s="321" t="s">
        <v>441</v>
      </c>
      <c r="R35" s="321" t="s">
        <v>460</v>
      </c>
      <c r="S35" s="321" t="s">
        <v>18</v>
      </c>
      <c r="T35" s="321" t="s">
        <v>889</v>
      </c>
      <c r="U35" s="321" t="s">
        <v>890</v>
      </c>
      <c r="V35" s="321" t="s">
        <v>891</v>
      </c>
      <c r="W35" s="321" t="s">
        <v>541</v>
      </c>
      <c r="X35" s="321" t="s">
        <v>892</v>
      </c>
      <c r="Y35" s="321" t="s">
        <v>893</v>
      </c>
      <c r="Z35" s="321" t="s">
        <v>894</v>
      </c>
      <c r="AA35" s="321" t="s">
        <v>895</v>
      </c>
      <c r="AB35" s="321"/>
      <c r="AC35" s="321"/>
      <c r="AD35" s="321"/>
      <c r="AE35" s="321"/>
      <c r="AF35" s="321"/>
    </row>
    <row r="36" spans="1:32">
      <c r="A36">
        <v>35</v>
      </c>
      <c r="B36" s="321" t="s">
        <v>896</v>
      </c>
      <c r="C36" s="321" t="s">
        <v>897</v>
      </c>
      <c r="D36" s="321" t="s">
        <v>898</v>
      </c>
      <c r="E36" s="321" t="s">
        <v>899</v>
      </c>
      <c r="F36" s="321" t="s">
        <v>900</v>
      </c>
      <c r="G36" s="321" t="s">
        <v>901</v>
      </c>
      <c r="H36" s="321" t="s">
        <v>434</v>
      </c>
      <c r="I36" s="321" t="s">
        <v>435</v>
      </c>
      <c r="J36" s="321" t="s">
        <v>436</v>
      </c>
      <c r="K36" s="321" t="s">
        <v>902</v>
      </c>
      <c r="L36" s="321" t="s">
        <v>438</v>
      </c>
      <c r="M36" s="321" t="s">
        <v>847</v>
      </c>
      <c r="N36" s="321" t="s">
        <v>457</v>
      </c>
      <c r="O36" s="321" t="s">
        <v>903</v>
      </c>
      <c r="P36" s="321" t="s">
        <v>18</v>
      </c>
      <c r="Q36" s="321" t="s">
        <v>441</v>
      </c>
      <c r="R36" s="321" t="s">
        <v>442</v>
      </c>
      <c r="S36" s="321" t="s">
        <v>17</v>
      </c>
      <c r="T36" s="321" t="s">
        <v>904</v>
      </c>
      <c r="U36" s="321" t="s">
        <v>905</v>
      </c>
      <c r="V36" s="321" t="s">
        <v>906</v>
      </c>
      <c r="W36" s="321" t="s">
        <v>907</v>
      </c>
      <c r="X36" s="321" t="s">
        <v>908</v>
      </c>
      <c r="Y36" s="321" t="s">
        <v>909</v>
      </c>
      <c r="Z36" s="321" t="s">
        <v>908</v>
      </c>
      <c r="AA36" s="321" t="s">
        <v>910</v>
      </c>
      <c r="AB36" s="321"/>
      <c r="AC36" s="321"/>
      <c r="AD36" s="321"/>
      <c r="AE36" s="321"/>
      <c r="AF36" s="321"/>
    </row>
    <row r="37" spans="1:32">
      <c r="A37">
        <v>36</v>
      </c>
      <c r="B37" s="321" t="s">
        <v>911</v>
      </c>
      <c r="C37" s="321" t="s">
        <v>897</v>
      </c>
      <c r="D37" s="321" t="s">
        <v>858</v>
      </c>
      <c r="E37" s="321" t="s">
        <v>828</v>
      </c>
      <c r="F37" s="321" t="s">
        <v>829</v>
      </c>
      <c r="G37" s="321" t="s">
        <v>502</v>
      </c>
      <c r="H37" s="321" t="s">
        <v>711</v>
      </c>
      <c r="I37" s="321" t="s">
        <v>435</v>
      </c>
      <c r="J37" s="321" t="s">
        <v>436</v>
      </c>
      <c r="K37" s="321" t="s">
        <v>912</v>
      </c>
      <c r="L37" s="321" t="s">
        <v>438</v>
      </c>
      <c r="M37" s="321" t="s">
        <v>913</v>
      </c>
      <c r="N37" s="321" t="s">
        <v>914</v>
      </c>
      <c r="O37" s="321" t="s">
        <v>915</v>
      </c>
      <c r="P37" s="321" t="s">
        <v>17</v>
      </c>
      <c r="Q37" s="321" t="s">
        <v>441</v>
      </c>
      <c r="R37" s="321" t="s">
        <v>442</v>
      </c>
      <c r="S37" s="321" t="s">
        <v>18</v>
      </c>
      <c r="T37" s="321" t="s">
        <v>835</v>
      </c>
      <c r="U37" s="321" t="s">
        <v>835</v>
      </c>
      <c r="V37" s="321" t="s">
        <v>836</v>
      </c>
      <c r="W37" s="321" t="s">
        <v>837</v>
      </c>
      <c r="X37" s="321" t="s">
        <v>838</v>
      </c>
      <c r="Y37" s="321" t="s">
        <v>839</v>
      </c>
      <c r="Z37" s="321" t="s">
        <v>840</v>
      </c>
      <c r="AA37" s="321" t="s">
        <v>916</v>
      </c>
      <c r="AB37" s="321"/>
      <c r="AC37" s="321"/>
      <c r="AD37" s="321"/>
      <c r="AE37" s="321"/>
      <c r="AF37" s="321"/>
    </row>
    <row r="38" spans="1:32">
      <c r="A38">
        <v>37</v>
      </c>
      <c r="B38" s="321" t="s">
        <v>917</v>
      </c>
      <c r="C38" s="321" t="s">
        <v>897</v>
      </c>
      <c r="D38" s="321" t="s">
        <v>858</v>
      </c>
      <c r="E38" s="321" t="s">
        <v>828</v>
      </c>
      <c r="F38" s="321" t="s">
        <v>829</v>
      </c>
      <c r="G38" s="321" t="s">
        <v>502</v>
      </c>
      <c r="H38" s="321" t="s">
        <v>711</v>
      </c>
      <c r="I38" s="321" t="s">
        <v>435</v>
      </c>
      <c r="J38" s="321" t="s">
        <v>436</v>
      </c>
      <c r="K38" s="321" t="s">
        <v>918</v>
      </c>
      <c r="L38" s="321" t="s">
        <v>438</v>
      </c>
      <c r="M38" s="321" t="s">
        <v>919</v>
      </c>
      <c r="N38" s="321" t="s">
        <v>920</v>
      </c>
      <c r="O38" s="321" t="s">
        <v>921</v>
      </c>
      <c r="P38" s="321" t="s">
        <v>17</v>
      </c>
      <c r="Q38" s="321" t="s">
        <v>441</v>
      </c>
      <c r="R38" s="321" t="s">
        <v>442</v>
      </c>
      <c r="S38" s="321" t="s">
        <v>18</v>
      </c>
      <c r="T38" s="321" t="s">
        <v>835</v>
      </c>
      <c r="U38" s="321" t="s">
        <v>835</v>
      </c>
      <c r="V38" s="321" t="s">
        <v>836</v>
      </c>
      <c r="W38" s="321" t="s">
        <v>837</v>
      </c>
      <c r="X38" s="321" t="s">
        <v>838</v>
      </c>
      <c r="Y38" s="321" t="s">
        <v>839</v>
      </c>
      <c r="Z38" s="321" t="s">
        <v>840</v>
      </c>
      <c r="AA38" s="321" t="s">
        <v>922</v>
      </c>
      <c r="AB38" s="321"/>
      <c r="AC38" s="321"/>
      <c r="AD38" s="321"/>
      <c r="AE38" s="321"/>
      <c r="AF38" s="321"/>
    </row>
    <row r="39" spans="1:32">
      <c r="A39">
        <v>38</v>
      </c>
      <c r="B39" s="321" t="s">
        <v>923</v>
      </c>
      <c r="C39" s="321" t="s">
        <v>592</v>
      </c>
      <c r="D39" s="321" t="s">
        <v>593</v>
      </c>
      <c r="E39" s="321" t="s">
        <v>828</v>
      </c>
      <c r="F39" s="321" t="s">
        <v>829</v>
      </c>
      <c r="G39" s="321" t="s">
        <v>502</v>
      </c>
      <c r="H39" s="321" t="s">
        <v>711</v>
      </c>
      <c r="I39" s="321" t="s">
        <v>435</v>
      </c>
      <c r="J39" s="321" t="s">
        <v>436</v>
      </c>
      <c r="K39" s="321" t="s">
        <v>924</v>
      </c>
      <c r="L39" s="321" t="s">
        <v>438</v>
      </c>
      <c r="M39" s="321" t="s">
        <v>925</v>
      </c>
      <c r="N39" s="321" t="s">
        <v>926</v>
      </c>
      <c r="O39" s="321" t="s">
        <v>927</v>
      </c>
      <c r="P39" s="321" t="s">
        <v>17</v>
      </c>
      <c r="Q39" s="321" t="s">
        <v>441</v>
      </c>
      <c r="R39" s="321" t="s">
        <v>442</v>
      </c>
      <c r="S39" s="321" t="s">
        <v>18</v>
      </c>
      <c r="T39" s="321" t="s">
        <v>835</v>
      </c>
      <c r="U39" s="321" t="s">
        <v>835</v>
      </c>
      <c r="V39" s="321" t="s">
        <v>836</v>
      </c>
      <c r="W39" s="321" t="s">
        <v>837</v>
      </c>
      <c r="X39" s="321" t="s">
        <v>838</v>
      </c>
      <c r="Y39" s="321" t="s">
        <v>839</v>
      </c>
      <c r="Z39" s="321" t="s">
        <v>840</v>
      </c>
      <c r="AA39" s="321" t="s">
        <v>928</v>
      </c>
      <c r="AB39" s="321"/>
      <c r="AC39" s="321"/>
      <c r="AD39" s="321"/>
      <c r="AE39" s="321"/>
      <c r="AF39" s="321"/>
    </row>
    <row r="40" spans="1:32">
      <c r="A40">
        <v>39</v>
      </c>
      <c r="B40" s="321" t="s">
        <v>929</v>
      </c>
      <c r="C40" s="321" t="s">
        <v>592</v>
      </c>
      <c r="D40" s="321" t="s">
        <v>593</v>
      </c>
      <c r="E40" s="321" t="s">
        <v>828</v>
      </c>
      <c r="F40" s="321" t="s">
        <v>829</v>
      </c>
      <c r="G40" s="321" t="s">
        <v>502</v>
      </c>
      <c r="H40" s="321" t="s">
        <v>711</v>
      </c>
      <c r="I40" s="321" t="s">
        <v>435</v>
      </c>
      <c r="J40" s="321" t="s">
        <v>436</v>
      </c>
      <c r="K40" s="321" t="s">
        <v>930</v>
      </c>
      <c r="L40" s="321" t="s">
        <v>438</v>
      </c>
      <c r="M40" s="321" t="s">
        <v>931</v>
      </c>
      <c r="N40" s="321" t="s">
        <v>932</v>
      </c>
      <c r="O40" s="321" t="s">
        <v>933</v>
      </c>
      <c r="P40" s="321" t="s">
        <v>17</v>
      </c>
      <c r="Q40" s="321" t="s">
        <v>441</v>
      </c>
      <c r="R40" s="321" t="s">
        <v>442</v>
      </c>
      <c r="S40" s="321" t="s">
        <v>18</v>
      </c>
      <c r="T40" s="321" t="s">
        <v>835</v>
      </c>
      <c r="U40" s="321" t="s">
        <v>835</v>
      </c>
      <c r="V40" s="321" t="s">
        <v>836</v>
      </c>
      <c r="W40" s="321" t="s">
        <v>837</v>
      </c>
      <c r="X40" s="321" t="s">
        <v>838</v>
      </c>
      <c r="Y40" s="321" t="s">
        <v>839</v>
      </c>
      <c r="Z40" s="321" t="s">
        <v>840</v>
      </c>
      <c r="AA40" s="321" t="s">
        <v>934</v>
      </c>
      <c r="AB40" s="321"/>
      <c r="AC40" s="321"/>
      <c r="AD40" s="321"/>
      <c r="AE40" s="321"/>
      <c r="AF40" s="321"/>
    </row>
    <row r="41" spans="1:32">
      <c r="A41">
        <v>40</v>
      </c>
      <c r="B41" s="321" t="s">
        <v>935</v>
      </c>
      <c r="C41" s="321" t="s">
        <v>936</v>
      </c>
      <c r="D41" s="321" t="s">
        <v>499</v>
      </c>
      <c r="E41" s="321" t="s">
        <v>937</v>
      </c>
      <c r="F41" s="321" t="s">
        <v>938</v>
      </c>
      <c r="G41" s="321" t="s">
        <v>595</v>
      </c>
      <c r="H41" s="321" t="s">
        <v>434</v>
      </c>
      <c r="I41" s="321" t="s">
        <v>435</v>
      </c>
      <c r="J41" s="321" t="s">
        <v>436</v>
      </c>
      <c r="K41" s="321" t="s">
        <v>939</v>
      </c>
      <c r="L41" s="321" t="s">
        <v>438</v>
      </c>
      <c r="M41" s="321" t="s">
        <v>940</v>
      </c>
      <c r="N41" s="321" t="s">
        <v>936</v>
      </c>
      <c r="O41" s="321" t="s">
        <v>941</v>
      </c>
      <c r="P41" s="321" t="s">
        <v>18</v>
      </c>
      <c r="Q41" s="321" t="s">
        <v>441</v>
      </c>
      <c r="R41" s="321" t="s">
        <v>442</v>
      </c>
      <c r="S41" s="321" t="s">
        <v>18</v>
      </c>
      <c r="T41" s="321" t="s">
        <v>942</v>
      </c>
      <c r="U41" s="321" t="s">
        <v>942</v>
      </c>
      <c r="V41" s="321" t="s">
        <v>943</v>
      </c>
      <c r="W41" s="321" t="s">
        <v>478</v>
      </c>
      <c r="X41" s="321" t="s">
        <v>944</v>
      </c>
      <c r="Y41" s="321" t="s">
        <v>945</v>
      </c>
      <c r="Z41" s="321" t="s">
        <v>946</v>
      </c>
      <c r="AA41" s="321" t="s">
        <v>947</v>
      </c>
      <c r="AB41" s="321"/>
      <c r="AC41" s="321"/>
      <c r="AD41" s="321"/>
      <c r="AE41" s="321"/>
      <c r="AF41" s="321"/>
    </row>
    <row r="42" spans="1:32">
      <c r="A42">
        <v>41</v>
      </c>
      <c r="B42" s="321" t="s">
        <v>948</v>
      </c>
      <c r="C42" s="321" t="s">
        <v>949</v>
      </c>
      <c r="D42" s="321" t="s">
        <v>620</v>
      </c>
      <c r="E42" s="321" t="s">
        <v>621</v>
      </c>
      <c r="F42" s="321" t="s">
        <v>622</v>
      </c>
      <c r="G42" s="321" t="s">
        <v>433</v>
      </c>
      <c r="H42" s="321" t="s">
        <v>434</v>
      </c>
      <c r="I42" s="321" t="s">
        <v>435</v>
      </c>
      <c r="J42" s="321" t="s">
        <v>436</v>
      </c>
      <c r="K42" s="321" t="s">
        <v>950</v>
      </c>
      <c r="L42" s="321" t="s">
        <v>438</v>
      </c>
      <c r="M42" s="321" t="s">
        <v>951</v>
      </c>
      <c r="N42" s="321" t="s">
        <v>949</v>
      </c>
      <c r="O42" s="321" t="s">
        <v>952</v>
      </c>
      <c r="P42" s="321" t="s">
        <v>18</v>
      </c>
      <c r="Q42" s="321" t="s">
        <v>567</v>
      </c>
      <c r="R42" s="321" t="s">
        <v>442</v>
      </c>
      <c r="S42" s="321" t="s">
        <v>17</v>
      </c>
      <c r="T42" s="321" t="s">
        <v>953</v>
      </c>
      <c r="U42" s="321" t="s">
        <v>954</v>
      </c>
      <c r="V42" s="321" t="s">
        <v>629</v>
      </c>
      <c r="W42" s="321" t="s">
        <v>630</v>
      </c>
      <c r="X42" s="321" t="s">
        <v>631</v>
      </c>
      <c r="Y42" s="321" t="s">
        <v>632</v>
      </c>
      <c r="Z42" s="321" t="s">
        <v>633</v>
      </c>
      <c r="AA42" s="321" t="s">
        <v>955</v>
      </c>
      <c r="AB42" s="321"/>
      <c r="AC42" s="321"/>
      <c r="AD42" s="321"/>
      <c r="AE42" s="321"/>
      <c r="AF42" s="321"/>
    </row>
    <row r="43" spans="1:32">
      <c r="A43">
        <v>42</v>
      </c>
      <c r="B43" s="321" t="s">
        <v>956</v>
      </c>
      <c r="C43" s="321" t="s">
        <v>498</v>
      </c>
      <c r="D43" s="321" t="s">
        <v>561</v>
      </c>
      <c r="E43" s="321" t="s">
        <v>957</v>
      </c>
      <c r="F43" s="321" t="s">
        <v>958</v>
      </c>
      <c r="G43" s="321" t="s">
        <v>535</v>
      </c>
      <c r="H43" s="321" t="s">
        <v>434</v>
      </c>
      <c r="I43" s="321" t="s">
        <v>435</v>
      </c>
      <c r="J43" s="321" t="s">
        <v>436</v>
      </c>
      <c r="K43" s="321" t="s">
        <v>959</v>
      </c>
      <c r="L43" s="321" t="s">
        <v>438</v>
      </c>
      <c r="M43" s="321" t="s">
        <v>960</v>
      </c>
      <c r="N43" s="321" t="s">
        <v>961</v>
      </c>
      <c r="O43" s="321" t="s">
        <v>962</v>
      </c>
      <c r="P43" s="321" t="s">
        <v>17</v>
      </c>
      <c r="Q43" s="321" t="s">
        <v>441</v>
      </c>
      <c r="R43" s="321" t="s">
        <v>460</v>
      </c>
      <c r="S43" s="321" t="s">
        <v>18</v>
      </c>
      <c r="T43" s="321" t="s">
        <v>963</v>
      </c>
      <c r="U43" s="321" t="s">
        <v>963</v>
      </c>
      <c r="V43" s="321" t="s">
        <v>964</v>
      </c>
      <c r="W43" s="321" t="s">
        <v>965</v>
      </c>
      <c r="X43" s="321" t="s">
        <v>966</v>
      </c>
      <c r="Y43" s="321" t="s">
        <v>967</v>
      </c>
      <c r="Z43" s="321" t="s">
        <v>968</v>
      </c>
      <c r="AA43" s="321" t="s">
        <v>969</v>
      </c>
      <c r="AB43" s="321"/>
      <c r="AC43" s="321"/>
      <c r="AD43" s="321"/>
      <c r="AE43" s="321"/>
      <c r="AF43" s="321"/>
    </row>
    <row r="44" spans="1:32">
      <c r="A44">
        <v>43</v>
      </c>
      <c r="B44" s="321" t="s">
        <v>970</v>
      </c>
      <c r="C44" s="321" t="s">
        <v>971</v>
      </c>
      <c r="D44" s="321" t="s">
        <v>561</v>
      </c>
      <c r="E44" s="321" t="s">
        <v>579</v>
      </c>
      <c r="F44" s="321" t="s">
        <v>580</v>
      </c>
      <c r="G44" s="321" t="s">
        <v>502</v>
      </c>
      <c r="H44" s="321" t="s">
        <v>434</v>
      </c>
      <c r="I44" s="321" t="s">
        <v>435</v>
      </c>
      <c r="J44" s="321" t="s">
        <v>436</v>
      </c>
      <c r="K44" s="321" t="s">
        <v>972</v>
      </c>
      <c r="L44" s="321" t="s">
        <v>438</v>
      </c>
      <c r="M44" s="321" t="s">
        <v>973</v>
      </c>
      <c r="N44" s="321" t="s">
        <v>974</v>
      </c>
      <c r="O44" s="321" t="s">
        <v>975</v>
      </c>
      <c r="P44" s="321" t="s">
        <v>17</v>
      </c>
      <c r="Q44" s="321" t="s">
        <v>441</v>
      </c>
      <c r="R44" s="321" t="s">
        <v>442</v>
      </c>
      <c r="S44" s="321" t="s">
        <v>18</v>
      </c>
      <c r="T44" s="321" t="s">
        <v>584</v>
      </c>
      <c r="U44" s="321" t="s">
        <v>584</v>
      </c>
      <c r="V44" s="321" t="s">
        <v>976</v>
      </c>
      <c r="W44" s="321" t="s">
        <v>586</v>
      </c>
      <c r="X44" s="321" t="s">
        <v>587</v>
      </c>
      <c r="Y44" s="321" t="s">
        <v>588</v>
      </c>
      <c r="Z44" s="321" t="s">
        <v>589</v>
      </c>
      <c r="AA44" s="321" t="s">
        <v>977</v>
      </c>
      <c r="AB44" s="321"/>
      <c r="AC44" s="321"/>
      <c r="AD44" s="321"/>
      <c r="AE44" s="321"/>
      <c r="AF44" s="321"/>
    </row>
    <row r="45" spans="1:32">
      <c r="A45">
        <v>44</v>
      </c>
      <c r="B45" s="321" t="s">
        <v>978</v>
      </c>
      <c r="C45" s="321" t="s">
        <v>498</v>
      </c>
      <c r="D45" s="321" t="s">
        <v>561</v>
      </c>
      <c r="E45" s="321" t="s">
        <v>979</v>
      </c>
      <c r="F45" s="321" t="s">
        <v>980</v>
      </c>
      <c r="G45" s="321" t="s">
        <v>433</v>
      </c>
      <c r="H45" s="321" t="s">
        <v>434</v>
      </c>
      <c r="I45" s="321" t="s">
        <v>435</v>
      </c>
      <c r="J45" s="321" t="s">
        <v>436</v>
      </c>
      <c r="K45" s="321" t="s">
        <v>981</v>
      </c>
      <c r="L45" s="321" t="s">
        <v>438</v>
      </c>
      <c r="M45" s="321" t="s">
        <v>982</v>
      </c>
      <c r="N45" s="321" t="s">
        <v>505</v>
      </c>
      <c r="O45" s="321" t="s">
        <v>983</v>
      </c>
      <c r="P45" s="321" t="s">
        <v>17</v>
      </c>
      <c r="Q45" s="321" t="s">
        <v>441</v>
      </c>
      <c r="R45" s="321" t="s">
        <v>442</v>
      </c>
      <c r="S45" s="321" t="s">
        <v>18</v>
      </c>
      <c r="T45" s="321" t="s">
        <v>984</v>
      </c>
      <c r="U45" s="321" t="s">
        <v>985</v>
      </c>
      <c r="V45" s="321" t="s">
        <v>986</v>
      </c>
      <c r="W45" s="321" t="s">
        <v>987</v>
      </c>
      <c r="X45" s="321" t="s">
        <v>988</v>
      </c>
      <c r="Y45" s="321" t="s">
        <v>989</v>
      </c>
      <c r="Z45" s="321" t="s">
        <v>990</v>
      </c>
      <c r="AA45" s="321" t="s">
        <v>991</v>
      </c>
      <c r="AB45" s="321"/>
      <c r="AC45" s="321"/>
      <c r="AD45" s="321"/>
      <c r="AE45" s="321"/>
      <c r="AF45" s="321"/>
    </row>
    <row r="46" spans="1:32">
      <c r="A46">
        <v>45</v>
      </c>
      <c r="B46" s="321" t="s">
        <v>992</v>
      </c>
      <c r="C46" s="321" t="s">
        <v>993</v>
      </c>
      <c r="D46" s="321" t="s">
        <v>858</v>
      </c>
      <c r="E46" s="321" t="s">
        <v>994</v>
      </c>
      <c r="F46" s="321" t="s">
        <v>995</v>
      </c>
      <c r="G46" s="321" t="s">
        <v>472</v>
      </c>
      <c r="H46" s="321" t="s">
        <v>434</v>
      </c>
      <c r="I46" s="321" t="s">
        <v>435</v>
      </c>
      <c r="J46" s="321" t="s">
        <v>436</v>
      </c>
      <c r="K46" s="321" t="s">
        <v>996</v>
      </c>
      <c r="L46" s="321" t="s">
        <v>438</v>
      </c>
      <c r="M46" s="321" t="s">
        <v>997</v>
      </c>
      <c r="N46" s="321" t="s">
        <v>993</v>
      </c>
      <c r="O46" s="321" t="s">
        <v>998</v>
      </c>
      <c r="P46" s="321" t="s">
        <v>18</v>
      </c>
      <c r="Q46" s="321" t="s">
        <v>441</v>
      </c>
      <c r="R46" s="321" t="s">
        <v>460</v>
      </c>
      <c r="S46" s="321" t="s">
        <v>18</v>
      </c>
      <c r="T46" s="321" t="s">
        <v>999</v>
      </c>
      <c r="U46" s="321" t="s">
        <v>999</v>
      </c>
      <c r="V46" s="321" t="s">
        <v>1000</v>
      </c>
      <c r="W46" s="321" t="s">
        <v>541</v>
      </c>
      <c r="X46" s="321" t="s">
        <v>1001</v>
      </c>
      <c r="Y46" s="321" t="s">
        <v>1002</v>
      </c>
      <c r="Z46" s="321" t="s">
        <v>1003</v>
      </c>
      <c r="AA46" s="321" t="s">
        <v>1004</v>
      </c>
      <c r="AB46" s="321"/>
      <c r="AC46" s="321"/>
      <c r="AD46" s="321"/>
      <c r="AE46" s="321"/>
      <c r="AF46" s="321"/>
    </row>
    <row r="47" spans="1:32">
      <c r="A47">
        <v>46</v>
      </c>
      <c r="B47" s="321" t="s">
        <v>1005</v>
      </c>
      <c r="C47" s="321" t="s">
        <v>1006</v>
      </c>
      <c r="D47" s="321" t="s">
        <v>605</v>
      </c>
      <c r="E47" s="321" t="s">
        <v>1007</v>
      </c>
      <c r="F47" s="321" t="s">
        <v>1008</v>
      </c>
      <c r="G47" s="321" t="s">
        <v>1009</v>
      </c>
      <c r="H47" s="321" t="s">
        <v>434</v>
      </c>
      <c r="I47" s="321" t="s">
        <v>435</v>
      </c>
      <c r="J47" s="321" t="s">
        <v>436</v>
      </c>
      <c r="K47" s="321" t="s">
        <v>1010</v>
      </c>
      <c r="L47" s="321" t="s">
        <v>438</v>
      </c>
      <c r="M47" s="321" t="s">
        <v>1011</v>
      </c>
      <c r="N47" s="321" t="s">
        <v>1006</v>
      </c>
      <c r="O47" s="321" t="s">
        <v>1012</v>
      </c>
      <c r="P47" s="321" t="s">
        <v>18</v>
      </c>
      <c r="Q47" s="321" t="s">
        <v>441</v>
      </c>
      <c r="R47" s="321" t="s">
        <v>460</v>
      </c>
      <c r="S47" s="321" t="s">
        <v>17</v>
      </c>
      <c r="T47" s="321" t="s">
        <v>1013</v>
      </c>
      <c r="U47" s="321" t="s">
        <v>1013</v>
      </c>
      <c r="V47" s="321" t="s">
        <v>1014</v>
      </c>
      <c r="W47" s="321" t="s">
        <v>571</v>
      </c>
      <c r="X47" s="321" t="s">
        <v>1015</v>
      </c>
      <c r="Y47" s="321" t="s">
        <v>1016</v>
      </c>
      <c r="Z47" s="321" t="s">
        <v>1017</v>
      </c>
      <c r="AA47" s="321" t="s">
        <v>1018</v>
      </c>
      <c r="AB47" s="321"/>
      <c r="AC47" s="321"/>
      <c r="AD47" s="321"/>
      <c r="AE47" s="321"/>
      <c r="AF47" s="321"/>
    </row>
    <row r="48" spans="1:32">
      <c r="A48">
        <v>47</v>
      </c>
      <c r="B48" s="321" t="s">
        <v>1019</v>
      </c>
      <c r="C48" s="321" t="s">
        <v>1020</v>
      </c>
      <c r="D48" s="321" t="s">
        <v>593</v>
      </c>
      <c r="E48" s="321" t="s">
        <v>1021</v>
      </c>
      <c r="F48" s="321" t="s">
        <v>1022</v>
      </c>
      <c r="G48" s="321" t="s">
        <v>1023</v>
      </c>
      <c r="H48" s="321" t="s">
        <v>434</v>
      </c>
      <c r="I48" s="321" t="s">
        <v>435</v>
      </c>
      <c r="J48" s="321" t="s">
        <v>436</v>
      </c>
      <c r="K48" s="321" t="s">
        <v>1024</v>
      </c>
      <c r="L48" s="321" t="s">
        <v>438</v>
      </c>
      <c r="M48" s="321" t="s">
        <v>1025</v>
      </c>
      <c r="N48" s="321" t="s">
        <v>1020</v>
      </c>
      <c r="O48" s="321" t="s">
        <v>1026</v>
      </c>
      <c r="P48" s="321" t="s">
        <v>18</v>
      </c>
      <c r="Q48" s="321" t="s">
        <v>441</v>
      </c>
      <c r="R48" s="321" t="s">
        <v>442</v>
      </c>
      <c r="S48" s="321" t="s">
        <v>17</v>
      </c>
      <c r="T48" s="321" t="s">
        <v>1027</v>
      </c>
      <c r="U48" s="321" t="s">
        <v>1027</v>
      </c>
      <c r="V48" s="321" t="s">
        <v>1028</v>
      </c>
      <c r="W48" s="321" t="s">
        <v>1029</v>
      </c>
      <c r="X48" s="321" t="s">
        <v>1030</v>
      </c>
      <c r="Y48" s="321" t="s">
        <v>1031</v>
      </c>
      <c r="Z48" s="321" t="s">
        <v>1032</v>
      </c>
      <c r="AA48" s="321" t="s">
        <v>1033</v>
      </c>
      <c r="AB48" s="321"/>
      <c r="AC48" s="321"/>
      <c r="AD48" s="321"/>
      <c r="AE48" s="321"/>
      <c r="AF48" s="321"/>
    </row>
    <row r="49" spans="1:32">
      <c r="A49">
        <v>48</v>
      </c>
      <c r="B49" s="321" t="s">
        <v>1034</v>
      </c>
      <c r="C49" s="321" t="s">
        <v>636</v>
      </c>
      <c r="D49" s="321" t="s">
        <v>547</v>
      </c>
      <c r="E49" s="321" t="s">
        <v>1035</v>
      </c>
      <c r="F49" s="321" t="s">
        <v>1036</v>
      </c>
      <c r="G49" s="321" t="s">
        <v>502</v>
      </c>
      <c r="H49" s="321" t="s">
        <v>726</v>
      </c>
      <c r="I49" s="321" t="s">
        <v>1037</v>
      </c>
      <c r="J49" s="321" t="s">
        <v>738</v>
      </c>
      <c r="K49" s="321" t="s">
        <v>1038</v>
      </c>
      <c r="L49" s="321" t="s">
        <v>438</v>
      </c>
      <c r="M49" s="321" t="s">
        <v>1039</v>
      </c>
      <c r="N49" s="321" t="s">
        <v>1040</v>
      </c>
      <c r="O49" s="321" t="s">
        <v>1041</v>
      </c>
      <c r="P49" s="321" t="s">
        <v>18</v>
      </c>
      <c r="Q49" s="321" t="s">
        <v>441</v>
      </c>
      <c r="R49" s="321" t="s">
        <v>460</v>
      </c>
      <c r="S49" s="321" t="s">
        <v>17</v>
      </c>
      <c r="T49" s="321" t="s">
        <v>1042</v>
      </c>
      <c r="U49" s="321" t="s">
        <v>1042</v>
      </c>
      <c r="V49" s="321" t="s">
        <v>1043</v>
      </c>
      <c r="W49" s="321" t="s">
        <v>1044</v>
      </c>
      <c r="X49" s="321" t="s">
        <v>1045</v>
      </c>
      <c r="Y49" s="321" t="s">
        <v>1046</v>
      </c>
      <c r="Z49" s="321" t="s">
        <v>1045</v>
      </c>
      <c r="AA49" s="321" t="s">
        <v>1047</v>
      </c>
      <c r="AB49" s="321"/>
      <c r="AC49" s="321"/>
      <c r="AD49" s="321"/>
      <c r="AE49" s="321"/>
      <c r="AF49" s="321"/>
    </row>
    <row r="50" spans="1:32">
      <c r="A50">
        <v>49</v>
      </c>
      <c r="B50" s="321" t="s">
        <v>1048</v>
      </c>
      <c r="C50" s="321" t="s">
        <v>636</v>
      </c>
      <c r="D50" s="321" t="s">
        <v>547</v>
      </c>
      <c r="E50" s="321" t="s">
        <v>1049</v>
      </c>
      <c r="F50" s="321" t="s">
        <v>1050</v>
      </c>
      <c r="G50" s="321" t="s">
        <v>502</v>
      </c>
      <c r="H50" s="321" t="s">
        <v>726</v>
      </c>
      <c r="I50" s="321" t="s">
        <v>435</v>
      </c>
      <c r="J50" s="321" t="s">
        <v>738</v>
      </c>
      <c r="K50" s="321" t="s">
        <v>1051</v>
      </c>
      <c r="L50" s="321" t="s">
        <v>438</v>
      </c>
      <c r="M50" s="321" t="s">
        <v>1052</v>
      </c>
      <c r="N50" s="321" t="s">
        <v>1040</v>
      </c>
      <c r="O50" s="321" t="s">
        <v>1053</v>
      </c>
      <c r="P50" s="321" t="s">
        <v>18</v>
      </c>
      <c r="Q50" s="321" t="s">
        <v>441</v>
      </c>
      <c r="R50" s="321" t="s">
        <v>460</v>
      </c>
      <c r="S50" s="321" t="s">
        <v>17</v>
      </c>
      <c r="T50" s="321" t="s">
        <v>1042</v>
      </c>
      <c r="U50" s="321" t="s">
        <v>1042</v>
      </c>
      <c r="V50" s="321" t="s">
        <v>1043</v>
      </c>
      <c r="W50" s="321" t="s">
        <v>1044</v>
      </c>
      <c r="X50" s="321" t="s">
        <v>1045</v>
      </c>
      <c r="Y50" s="321" t="s">
        <v>1046</v>
      </c>
      <c r="Z50" s="321" t="s">
        <v>1054</v>
      </c>
      <c r="AA50" s="321" t="s">
        <v>1055</v>
      </c>
      <c r="AB50" s="321"/>
      <c r="AC50" s="321"/>
      <c r="AD50" s="321"/>
      <c r="AE50" s="321"/>
      <c r="AF50" s="321"/>
    </row>
    <row r="51" spans="1:32">
      <c r="A51">
        <v>50</v>
      </c>
      <c r="B51" s="321" t="s">
        <v>1056</v>
      </c>
      <c r="C51" s="321" t="s">
        <v>619</v>
      </c>
      <c r="D51" s="321" t="s">
        <v>561</v>
      </c>
      <c r="E51" s="321" t="s">
        <v>1057</v>
      </c>
      <c r="F51" s="321" t="s">
        <v>1058</v>
      </c>
      <c r="G51" s="321" t="s">
        <v>668</v>
      </c>
      <c r="H51" s="321" t="s">
        <v>434</v>
      </c>
      <c r="I51" s="321" t="s">
        <v>435</v>
      </c>
      <c r="J51" s="321" t="s">
        <v>738</v>
      </c>
      <c r="K51" s="321" t="s">
        <v>1059</v>
      </c>
      <c r="L51" s="321" t="s">
        <v>438</v>
      </c>
      <c r="M51" s="321" t="s">
        <v>1060</v>
      </c>
      <c r="N51" s="321" t="s">
        <v>625</v>
      </c>
      <c r="O51" s="321" t="s">
        <v>1061</v>
      </c>
      <c r="P51" s="321" t="s">
        <v>18</v>
      </c>
      <c r="Q51" s="321" t="s">
        <v>441</v>
      </c>
      <c r="R51" s="321" t="s">
        <v>460</v>
      </c>
      <c r="S51" s="321" t="s">
        <v>18</v>
      </c>
      <c r="T51" s="321" t="s">
        <v>771</v>
      </c>
      <c r="U51" s="321" t="s">
        <v>772</v>
      </c>
      <c r="V51" s="321" t="s">
        <v>773</v>
      </c>
      <c r="W51" s="321" t="s">
        <v>774</v>
      </c>
      <c r="X51" s="321" t="s">
        <v>775</v>
      </c>
      <c r="Y51" s="321" t="s">
        <v>776</v>
      </c>
      <c r="Z51" s="321" t="s">
        <v>1062</v>
      </c>
      <c r="AA51" s="321" t="s">
        <v>1063</v>
      </c>
      <c r="AB51" s="321"/>
      <c r="AC51" s="321"/>
      <c r="AD51" s="321"/>
      <c r="AE51" s="321"/>
      <c r="AF51" s="321"/>
    </row>
    <row r="52" spans="1:32">
      <c r="A52">
        <v>51</v>
      </c>
      <c r="B52" s="321" t="s">
        <v>1064</v>
      </c>
      <c r="C52" s="321" t="s">
        <v>636</v>
      </c>
      <c r="D52" s="321" t="s">
        <v>499</v>
      </c>
      <c r="E52" s="321" t="s">
        <v>1065</v>
      </c>
      <c r="F52" s="321" t="s">
        <v>1066</v>
      </c>
      <c r="G52" s="321" t="s">
        <v>638</v>
      </c>
      <c r="H52" s="321" t="s">
        <v>434</v>
      </c>
      <c r="I52" s="321" t="s">
        <v>435</v>
      </c>
      <c r="J52" s="321" t="s">
        <v>436</v>
      </c>
      <c r="K52" s="321" t="s">
        <v>1067</v>
      </c>
      <c r="L52" s="321" t="s">
        <v>438</v>
      </c>
      <c r="M52" s="321" t="s">
        <v>862</v>
      </c>
      <c r="N52" s="321" t="s">
        <v>1068</v>
      </c>
      <c r="O52" s="321" t="s">
        <v>1069</v>
      </c>
      <c r="P52" s="321" t="s">
        <v>18</v>
      </c>
      <c r="Q52" s="321" t="s">
        <v>441</v>
      </c>
      <c r="R52" s="321" t="s">
        <v>442</v>
      </c>
      <c r="S52" s="321" t="s">
        <v>18</v>
      </c>
      <c r="T52" s="321" t="s">
        <v>1070</v>
      </c>
      <c r="U52" s="321" t="s">
        <v>1070</v>
      </c>
      <c r="V52" s="321" t="s">
        <v>1071</v>
      </c>
      <c r="W52" s="321" t="s">
        <v>541</v>
      </c>
      <c r="X52" s="321" t="s">
        <v>1072</v>
      </c>
      <c r="Y52" s="321" t="s">
        <v>1073</v>
      </c>
      <c r="Z52" s="321" t="s">
        <v>1074</v>
      </c>
      <c r="AA52" s="321" t="s">
        <v>1075</v>
      </c>
      <c r="AB52" s="321"/>
      <c r="AC52" s="321"/>
      <c r="AD52" s="321"/>
      <c r="AE52" s="321"/>
      <c r="AF52" s="32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phoneticPr fontId="1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205"/>
  </cols>
  <sheetData/>
  <sheetProtection formatColumns="0" formatRows="0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_00">
    <tabColor theme="3" tint="0.79998168889431442"/>
  </sheetPr>
  <dimension ref="A1:J50"/>
  <sheetViews>
    <sheetView showGridLines="0" topLeftCell="D3" zoomScaleNormal="100" workbookViewId="0">
      <pane ySplit="3" topLeftCell="A21" activePane="bottomLeft" state="frozen"/>
      <selection activeCell="D5" sqref="D5:K5"/>
      <selection pane="bottomLeft" activeCell="F15" sqref="F15"/>
    </sheetView>
  </sheetViews>
  <sheetFormatPr defaultColWidth="9.140625" defaultRowHeight="11.25"/>
  <cols>
    <col min="1" max="1" width="10.7109375" style="22" hidden="1" customWidth="1"/>
    <col min="2" max="2" width="10.7109375" style="19" hidden="1" customWidth="1"/>
    <col min="3" max="3" width="3.7109375" style="23" hidden="1" customWidth="1"/>
    <col min="4" max="4" width="3.7109375" style="27" customWidth="1"/>
    <col min="5" max="5" width="51.85546875" style="27" customWidth="1"/>
    <col min="6" max="6" width="50.7109375" style="27" customWidth="1"/>
    <col min="7" max="7" width="8.28515625" style="26" customWidth="1"/>
    <col min="8" max="16384" width="9.140625" style="27"/>
  </cols>
  <sheetData>
    <row r="1" spans="1:10" s="20" customFormat="1" ht="13.5" hidden="1" customHeight="1">
      <c r="A1" s="18"/>
      <c r="B1" s="19"/>
      <c r="G1" s="21"/>
    </row>
    <row r="2" spans="1:10" s="20" customFormat="1" ht="12" hidden="1" customHeight="1">
      <c r="A2" s="18"/>
      <c r="B2" s="19"/>
      <c r="G2" s="21"/>
    </row>
    <row r="3" spans="1:10" hidden="1"/>
    <row r="4" spans="1:10" hidden="1">
      <c r="D4" s="24"/>
      <c r="E4" s="25"/>
      <c r="F4" s="114" t="str">
        <f>version</f>
        <v>Версия 1.0</v>
      </c>
    </row>
    <row r="5" spans="1:10" ht="28.5" customHeight="1">
      <c r="D5" s="28"/>
      <c r="E5" s="359" t="str">
        <f>"Контроль за использованием инвестиционных ресурсов, включаемых в регулируемые государством цены (тарифы) в сфере теплоснабжения за " &amp; god &amp; " год"</f>
        <v>Контроль за использованием инвестиционных ресурсов, включаемых в регулируемые государством цены (тарифы) в сфере теплоснабжения за 2021 год</v>
      </c>
      <c r="F5" s="359"/>
      <c r="G5" s="29"/>
    </row>
    <row r="6" spans="1:10">
      <c r="D6" s="24"/>
      <c r="E6" s="115"/>
      <c r="F6" s="116"/>
      <c r="G6" s="29"/>
      <c r="H6" s="206"/>
      <c r="I6" s="206"/>
      <c r="J6" s="206"/>
    </row>
    <row r="7" spans="1:10" ht="19.5">
      <c r="D7" s="28"/>
      <c r="E7" s="30" t="s">
        <v>119</v>
      </c>
      <c r="F7" s="118" t="s">
        <v>61</v>
      </c>
      <c r="G7" s="117"/>
      <c r="H7" s="206"/>
      <c r="I7" s="206"/>
      <c r="J7" s="206"/>
    </row>
    <row r="8" spans="1:10" ht="3.75" customHeight="1">
      <c r="A8" s="31"/>
      <c r="D8" s="32"/>
      <c r="E8" s="30"/>
      <c r="F8" s="111"/>
      <c r="G8" s="33"/>
      <c r="H8" s="206"/>
      <c r="I8" s="206"/>
      <c r="J8" s="206"/>
    </row>
    <row r="9" spans="1:10" ht="19.5">
      <c r="D9" s="28"/>
      <c r="E9" s="360" t="s">
        <v>120</v>
      </c>
      <c r="F9" s="120">
        <v>2021</v>
      </c>
      <c r="G9" s="119" t="s">
        <v>286</v>
      </c>
      <c r="H9" s="206"/>
      <c r="I9" s="206"/>
      <c r="J9" s="206"/>
    </row>
    <row r="10" spans="1:10" ht="19.5">
      <c r="D10" s="28"/>
      <c r="E10" s="360"/>
      <c r="F10" s="218" t="s">
        <v>284</v>
      </c>
      <c r="G10" s="286" t="s">
        <v>347</v>
      </c>
      <c r="H10" s="206"/>
      <c r="I10" s="206"/>
      <c r="J10" s="206"/>
    </row>
    <row r="11" spans="1:10" ht="3.75" customHeight="1">
      <c r="A11" s="31"/>
      <c r="D11" s="32"/>
      <c r="E11" s="30"/>
      <c r="F11" s="111"/>
      <c r="G11" s="33"/>
      <c r="H11" s="206"/>
      <c r="I11" s="206"/>
      <c r="J11" s="206"/>
    </row>
    <row r="12" spans="1:10" ht="45">
      <c r="D12" s="28"/>
      <c r="E12" s="128" t="s">
        <v>249</v>
      </c>
      <c r="F12" s="323" t="s">
        <v>783</v>
      </c>
      <c r="G12" s="119"/>
      <c r="H12" s="206">
        <v>1</v>
      </c>
      <c r="I12" s="206">
        <v>30874454</v>
      </c>
      <c r="J12" s="210">
        <v>63353792</v>
      </c>
    </row>
    <row r="13" spans="1:10" ht="3.75" customHeight="1">
      <c r="C13" s="35"/>
      <c r="D13" s="32"/>
      <c r="E13" s="37"/>
      <c r="F13" s="111"/>
      <c r="G13" s="34"/>
      <c r="H13" s="206"/>
      <c r="I13" s="206"/>
      <c r="J13" s="206"/>
    </row>
    <row r="14" spans="1:10" ht="3.75" customHeight="1">
      <c r="C14" s="35"/>
      <c r="D14" s="32"/>
      <c r="E14" s="112"/>
      <c r="F14" s="113"/>
      <c r="G14" s="34"/>
      <c r="H14" s="206"/>
      <c r="I14" s="206"/>
      <c r="J14" s="206"/>
    </row>
    <row r="15" spans="1:10" ht="19.5">
      <c r="C15" s="35"/>
      <c r="D15" s="36"/>
      <c r="E15" s="37" t="s">
        <v>148</v>
      </c>
      <c r="F15" s="213" t="s">
        <v>765</v>
      </c>
      <c r="G15" s="122"/>
      <c r="H15" s="207"/>
      <c r="I15" s="206"/>
      <c r="J15" s="208"/>
    </row>
    <row r="16" spans="1:10" ht="19.5">
      <c r="C16" s="35"/>
      <c r="D16" s="36"/>
      <c r="E16" s="37" t="s">
        <v>121</v>
      </c>
      <c r="F16" s="123" t="s">
        <v>766</v>
      </c>
      <c r="G16" s="122"/>
      <c r="H16" s="207"/>
      <c r="I16" s="206"/>
      <c r="J16" s="208"/>
    </row>
    <row r="17" spans="1:10" ht="19.5">
      <c r="C17" s="35"/>
      <c r="D17" s="36"/>
      <c r="E17" s="37" t="s">
        <v>122</v>
      </c>
      <c r="F17" s="123" t="s">
        <v>767</v>
      </c>
      <c r="G17" s="122"/>
      <c r="H17" s="207"/>
      <c r="I17" s="206"/>
      <c r="J17" s="208"/>
    </row>
    <row r="18" spans="1:10" ht="19.5">
      <c r="D18" s="28"/>
      <c r="E18" s="128" t="s">
        <v>278</v>
      </c>
      <c r="F18" s="143" t="s">
        <v>435</v>
      </c>
      <c r="G18" s="119"/>
      <c r="H18" s="206"/>
      <c r="I18" s="206"/>
      <c r="J18" s="206"/>
    </row>
    <row r="19" spans="1:10" ht="3.75" customHeight="1">
      <c r="A19" s="31"/>
      <c r="D19" s="32"/>
      <c r="E19" s="30"/>
      <c r="F19" s="111"/>
      <c r="G19" s="33"/>
      <c r="H19" s="206"/>
      <c r="I19" s="206"/>
      <c r="J19" s="206"/>
    </row>
    <row r="20" spans="1:10" ht="19.5">
      <c r="D20" s="28"/>
      <c r="E20" s="30" t="s">
        <v>152</v>
      </c>
      <c r="F20" s="143" t="s">
        <v>434</v>
      </c>
      <c r="G20" s="119"/>
      <c r="H20" s="206"/>
      <c r="I20" s="206"/>
      <c r="J20" s="206"/>
    </row>
    <row r="21" spans="1:10" ht="19.5">
      <c r="D21" s="28"/>
      <c r="E21" s="30" t="s">
        <v>153</v>
      </c>
      <c r="F21" s="143" t="s">
        <v>784</v>
      </c>
      <c r="G21" s="119"/>
      <c r="H21" s="206"/>
      <c r="I21" s="206"/>
      <c r="J21" s="206"/>
    </row>
    <row r="22" spans="1:10" ht="3.75" customHeight="1">
      <c r="C22" s="35"/>
      <c r="D22" s="32"/>
      <c r="E22" s="37"/>
      <c r="F22" s="111"/>
      <c r="G22" s="34"/>
      <c r="H22" s="206"/>
      <c r="I22" s="206"/>
      <c r="J22" s="206"/>
    </row>
    <row r="23" spans="1:10" ht="19.5">
      <c r="D23" s="28"/>
      <c r="E23" s="128" t="s">
        <v>248</v>
      </c>
      <c r="F23" s="143" t="s">
        <v>18</v>
      </c>
      <c r="G23" s="119"/>
      <c r="H23" s="206"/>
      <c r="I23" s="206"/>
      <c r="J23" s="206"/>
    </row>
    <row r="24" spans="1:10" ht="19.5">
      <c r="C24" s="35"/>
      <c r="D24" s="36"/>
      <c r="E24" s="128" t="s">
        <v>308</v>
      </c>
      <c r="F24" s="143" t="s">
        <v>441</v>
      </c>
      <c r="G24" s="122"/>
      <c r="H24" s="209" t="s">
        <v>151</v>
      </c>
      <c r="I24" s="206"/>
      <c r="J24" s="208"/>
    </row>
    <row r="25" spans="1:10" ht="19.5">
      <c r="C25" s="35"/>
      <c r="D25" s="36"/>
      <c r="E25" s="128" t="s">
        <v>309</v>
      </c>
      <c r="F25" s="143" t="s">
        <v>460</v>
      </c>
      <c r="G25" s="122"/>
      <c r="H25" s="207"/>
      <c r="I25" s="206"/>
      <c r="J25" s="208"/>
    </row>
    <row r="26" spans="1:10" ht="20.45" customHeight="1">
      <c r="C26" s="35"/>
      <c r="D26" s="36"/>
      <c r="E26" s="128" t="s">
        <v>310</v>
      </c>
      <c r="F26" s="143" t="s">
        <v>18</v>
      </c>
      <c r="G26" s="122"/>
      <c r="H26" s="207"/>
      <c r="I26" s="206"/>
      <c r="J26" s="208"/>
    </row>
    <row r="27" spans="1:10" ht="3.75" customHeight="1">
      <c r="D27" s="28"/>
      <c r="E27" s="30"/>
      <c r="F27" s="133"/>
      <c r="G27" s="24"/>
      <c r="H27" s="206"/>
      <c r="I27" s="206"/>
      <c r="J27" s="206"/>
    </row>
    <row r="28" spans="1:10" ht="3.75" customHeight="1">
      <c r="C28" s="35"/>
      <c r="D28" s="32"/>
      <c r="E28" s="112"/>
      <c r="F28" s="113"/>
      <c r="G28" s="34"/>
      <c r="H28" s="206"/>
      <c r="I28" s="206"/>
      <c r="J28" s="206"/>
    </row>
    <row r="29" spans="1:10" ht="19.5">
      <c r="D29" s="28"/>
      <c r="E29" s="128" t="s">
        <v>269</v>
      </c>
      <c r="F29" s="195" t="s">
        <v>592</v>
      </c>
      <c r="G29" s="119"/>
      <c r="H29" s="206"/>
      <c r="I29" s="206"/>
      <c r="J29" s="206"/>
    </row>
    <row r="30" spans="1:10" ht="19.5" customHeight="1">
      <c r="D30" s="28"/>
      <c r="E30" s="128" t="s">
        <v>270</v>
      </c>
      <c r="F30" s="196" t="s">
        <v>620</v>
      </c>
      <c r="G30" s="119"/>
      <c r="H30" s="206"/>
      <c r="I30" s="206"/>
      <c r="J30" s="206"/>
    </row>
    <row r="31" spans="1:10" ht="3.75" customHeight="1">
      <c r="D31" s="28"/>
      <c r="E31" s="30"/>
      <c r="F31" s="124"/>
      <c r="G31" s="24"/>
      <c r="H31" s="206"/>
      <c r="I31" s="206"/>
      <c r="J31" s="206"/>
    </row>
    <row r="32" spans="1:10" ht="19.5" customHeight="1">
      <c r="D32" s="28"/>
      <c r="E32" s="30" t="s">
        <v>163</v>
      </c>
      <c r="F32" s="125" t="str">
        <f>CalcPeriod(date_start,date_end)</f>
        <v>5 лет</v>
      </c>
      <c r="G32" s="119"/>
      <c r="H32" s="206"/>
      <c r="I32" s="206"/>
      <c r="J32" s="206"/>
    </row>
    <row r="33" spans="1:10" ht="3.75" customHeight="1">
      <c r="C33" s="35"/>
      <c r="D33" s="32"/>
      <c r="E33" s="37"/>
      <c r="F33" s="111"/>
      <c r="G33" s="34"/>
      <c r="H33" s="206"/>
      <c r="I33" s="206"/>
      <c r="J33" s="206"/>
    </row>
    <row r="34" spans="1:10" ht="3.75" customHeight="1">
      <c r="C34" s="35"/>
      <c r="D34" s="32"/>
      <c r="E34" s="112"/>
      <c r="F34" s="113"/>
      <c r="G34" s="34"/>
      <c r="H34" s="206"/>
      <c r="I34" s="206"/>
      <c r="J34" s="206"/>
    </row>
    <row r="35" spans="1:10" ht="19.5">
      <c r="D35" s="28"/>
      <c r="E35" s="128" t="s">
        <v>274</v>
      </c>
      <c r="F35" s="239" t="s">
        <v>785</v>
      </c>
      <c r="G35" s="24"/>
      <c r="H35" s="206"/>
      <c r="I35" s="206"/>
      <c r="J35" s="206"/>
    </row>
    <row r="36" spans="1:10" ht="19.5" customHeight="1">
      <c r="D36" s="28"/>
      <c r="E36" s="128" t="s">
        <v>275</v>
      </c>
      <c r="F36" s="197" t="s">
        <v>438</v>
      </c>
      <c r="G36" s="24"/>
      <c r="H36" s="206"/>
      <c r="I36" s="206"/>
      <c r="J36" s="206"/>
    </row>
    <row r="37" spans="1:10" ht="19.5" customHeight="1">
      <c r="D37" s="28"/>
      <c r="E37" s="128" t="s">
        <v>276</v>
      </c>
      <c r="F37" s="197" t="s">
        <v>786</v>
      </c>
      <c r="G37" s="24"/>
      <c r="H37" s="206"/>
      <c r="I37" s="206"/>
      <c r="J37" s="206"/>
    </row>
    <row r="38" spans="1:10" ht="19.5" customHeight="1">
      <c r="D38" s="28"/>
      <c r="E38" s="128" t="s">
        <v>277</v>
      </c>
      <c r="F38" s="211" t="s">
        <v>457</v>
      </c>
      <c r="G38" s="24"/>
      <c r="H38" s="206"/>
      <c r="I38" s="206"/>
      <c r="J38" s="206"/>
    </row>
    <row r="39" spans="1:10" ht="22.5">
      <c r="D39" s="28"/>
      <c r="E39" s="128" t="s">
        <v>234</v>
      </c>
      <c r="F39" s="212" t="s">
        <v>787</v>
      </c>
      <c r="G39" s="24"/>
      <c r="H39" s="206"/>
      <c r="I39" s="206"/>
      <c r="J39" s="206"/>
    </row>
    <row r="40" spans="1:10" ht="22.5" customHeight="1">
      <c r="D40" s="28"/>
      <c r="E40" s="128" t="s">
        <v>356</v>
      </c>
      <c r="F40" s="322" t="s">
        <v>1076</v>
      </c>
      <c r="G40" s="24"/>
      <c r="H40" s="206"/>
      <c r="I40" s="206"/>
      <c r="J40" s="206"/>
    </row>
    <row r="41" spans="1:10" ht="3.75" customHeight="1">
      <c r="C41" s="35"/>
      <c r="D41" s="32"/>
      <c r="E41" s="37"/>
      <c r="F41" s="111"/>
      <c r="G41" s="34"/>
      <c r="H41" s="206"/>
      <c r="I41" s="206"/>
      <c r="J41" s="206"/>
    </row>
    <row r="42" spans="1:10" ht="12.75" customHeight="1">
      <c r="A42" s="39"/>
      <c r="D42" s="24"/>
      <c r="E42" s="112"/>
      <c r="F42" s="113" t="s">
        <v>157</v>
      </c>
      <c r="G42" s="33"/>
      <c r="H42" s="206"/>
      <c r="I42" s="206"/>
      <c r="J42" s="206"/>
    </row>
    <row r="43" spans="1:10" ht="20.100000000000001" customHeight="1">
      <c r="A43" s="39"/>
      <c r="B43" s="40"/>
      <c r="D43" s="41"/>
      <c r="E43" s="38" t="s">
        <v>146</v>
      </c>
      <c r="F43" s="121" t="s">
        <v>771</v>
      </c>
      <c r="G43" s="126"/>
      <c r="H43" s="206"/>
      <c r="I43" s="206"/>
      <c r="J43" s="206"/>
    </row>
    <row r="44" spans="1:10" ht="20.100000000000001" customHeight="1">
      <c r="A44" s="39"/>
      <c r="B44" s="40"/>
      <c r="D44" s="41"/>
      <c r="E44" s="38" t="s">
        <v>147</v>
      </c>
      <c r="F44" s="121" t="s">
        <v>772</v>
      </c>
      <c r="G44" s="126"/>
      <c r="H44" s="206"/>
      <c r="I44" s="206"/>
      <c r="J44" s="206"/>
    </row>
    <row r="45" spans="1:10" ht="22.5">
      <c r="A45" s="39"/>
      <c r="D45" s="24"/>
      <c r="F45" s="127" t="s">
        <v>15</v>
      </c>
      <c r="G45" s="33"/>
      <c r="H45" s="206"/>
      <c r="I45" s="206"/>
      <c r="J45" s="206"/>
    </row>
    <row r="46" spans="1:10" ht="20.100000000000001" customHeight="1">
      <c r="A46" s="39"/>
      <c r="B46" s="40"/>
      <c r="D46" s="41"/>
      <c r="E46" s="38" t="s">
        <v>26</v>
      </c>
      <c r="F46" s="121" t="s">
        <v>773</v>
      </c>
      <c r="G46" s="126"/>
      <c r="H46" s="206"/>
      <c r="I46" s="206"/>
      <c r="J46" s="206"/>
    </row>
    <row r="47" spans="1:10" ht="20.100000000000001" customHeight="1">
      <c r="A47" s="39"/>
      <c r="B47" s="40"/>
      <c r="D47" s="41"/>
      <c r="E47" s="38" t="s">
        <v>28</v>
      </c>
      <c r="F47" s="121" t="s">
        <v>774</v>
      </c>
      <c r="G47" s="126"/>
      <c r="H47" s="206"/>
      <c r="I47" s="206"/>
      <c r="J47" s="206"/>
    </row>
    <row r="48" spans="1:10" ht="20.100000000000001" customHeight="1">
      <c r="A48" s="39"/>
      <c r="B48" s="40"/>
      <c r="D48" s="41"/>
      <c r="E48" s="38" t="s">
        <v>27</v>
      </c>
      <c r="F48" s="121" t="s">
        <v>775</v>
      </c>
      <c r="G48" s="126"/>
      <c r="H48" s="206"/>
      <c r="I48" s="206"/>
      <c r="J48" s="206"/>
    </row>
    <row r="49" spans="1:10" ht="20.100000000000001" customHeight="1">
      <c r="A49" s="39"/>
      <c r="B49" s="40"/>
      <c r="D49" s="41"/>
      <c r="E49" s="38" t="s">
        <v>29</v>
      </c>
      <c r="F49" s="140" t="s">
        <v>776</v>
      </c>
      <c r="G49" s="126"/>
      <c r="H49" s="206"/>
      <c r="I49" s="206"/>
      <c r="J49" s="206"/>
    </row>
    <row r="50" spans="1:10" ht="3.75" customHeight="1">
      <c r="E50" s="25"/>
      <c r="F50" s="175"/>
    </row>
  </sheetData>
  <sheetProtection algorithmName="SHA-512" hashValue="FDiPaUZ+/dYBZ56Bt0wWEXVXIAbx0XUkMPjlT4sr5/ux4eeCldqWBbiGv/upCdcHbjC39DlYHqA/AnOni2+tDw==" saltValue="d1sujhmdh8Tc1YFQ6GBXfg==" spinCount="100000" sheet="1" objects="1" scenarios="1" formatColumns="0" formatRows="0" autoFilter="0"/>
  <dataConsolidate link="1"/>
  <mergeCells count="2">
    <mergeCell ref="E5:F5"/>
    <mergeCell ref="E9:E10"/>
  </mergeCells>
  <phoneticPr fontId="0" type="noConversion"/>
  <dataValidations count="6">
    <dataValidation errorTitle="Внимание" error="Выберите значение из списка" prompt="Выберите значение из списка" sqref="F27"/>
    <dataValidation allowBlank="1" errorTitle="Ошибка" error="Выберите значение из списка" prompt="Выберите значение из списка" sqref="F23:F26 F20:F21 F18"/>
    <dataValidation type="textLength" operator="lessThanOrEqual" allowBlank="1" showInputMessage="1" showErrorMessage="1" errorTitle="Ошибка" error="Допускается ввод не более 900 символов!" sqref="F46:F49 F43:F44 F36:F37">
      <formula1>900</formula1>
    </dataValidation>
    <dataValidation allowBlank="1" showInputMessage="1" showErrorMessage="1" promptTitle="Ввод" prompt="Для выбора ИП необходимо два раза нажать левую кнопку мыши!" sqref="F12"/>
    <dataValidation type="textLength" operator="lessThanOrEqual" allowBlank="1" showInputMessage="1" showErrorMessage="1" errorTitle="Ошибка" error="Допускается ввод не более 900 символов!" prompt="Для перехода по ссылке необходимо два раза нажать левую кнопку мыши!" sqref="F39:F40">
      <formula1>900</formula1>
    </dataValidation>
    <dataValidation allowBlank="1" showInputMessage="1" errorTitle="Ошибка" error="Выберите значение из списка" prompt="Значение подставится автоматически после выбора значения в ячейке F41!" sqref="F10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>
      <selection activeCell="V47" sqref="V47"/>
    </sheetView>
  </sheetViews>
  <sheetFormatPr defaultColWidth="9.140625"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_01">
    <tabColor theme="3" tint="0.39997558519241921"/>
    <pageSetUpPr fitToPage="1"/>
  </sheetPr>
  <dimension ref="A1:CC177"/>
  <sheetViews>
    <sheetView showGridLines="0" tabSelected="1" topLeftCell="AZ4" zoomScaleNormal="100" workbookViewId="0">
      <pane ySplit="5" topLeftCell="A104" activePane="bottomLeft" state="frozen"/>
      <selection activeCell="C4" sqref="C4"/>
      <selection pane="bottomLeft" activeCell="BF104" sqref="BF104"/>
    </sheetView>
  </sheetViews>
  <sheetFormatPr defaultColWidth="10.5703125" defaultRowHeight="11.25"/>
  <cols>
    <col min="1" max="2" width="9.140625" style="44" hidden="1" customWidth="1"/>
    <col min="3" max="3" width="4.85546875" style="44" customWidth="1"/>
    <col min="4" max="4" width="6.7109375" style="44" customWidth="1"/>
    <col min="5" max="5" width="29.7109375" style="44" customWidth="1"/>
    <col min="6" max="6" width="26.42578125" style="44" hidden="1" customWidth="1"/>
    <col min="7" max="10" width="25.85546875" style="44" customWidth="1"/>
    <col min="11" max="11" width="17.140625" style="44" customWidth="1"/>
    <col min="12" max="14" width="21.7109375" style="44" customWidth="1"/>
    <col min="15" max="16" width="12.28515625" style="44" customWidth="1"/>
    <col min="17" max="17" width="3.7109375" style="44" customWidth="1"/>
    <col min="18" max="18" width="7.28515625" style="44" customWidth="1"/>
    <col min="19" max="19" width="17.7109375" style="44" customWidth="1"/>
    <col min="20" max="23" width="19.28515625" style="44" customWidth="1"/>
    <col min="24" max="24" width="11.7109375" style="44" customWidth="1"/>
    <col min="25" max="25" width="19.28515625" style="44" customWidth="1"/>
    <col min="26" max="26" width="11.7109375" style="44" customWidth="1"/>
    <col min="27" max="27" width="31" style="44" customWidth="1"/>
    <col min="28" max="28" width="12.140625" style="44" customWidth="1"/>
    <col min="29" max="30" width="19.28515625" style="44" customWidth="1"/>
    <col min="31" max="31" width="11.7109375" style="44" customWidth="1"/>
    <col min="32" max="32" width="19.28515625" style="44" customWidth="1"/>
    <col min="33" max="33" width="11.7109375" style="44" customWidth="1"/>
    <col min="34" max="34" width="3.7109375" style="44" customWidth="1"/>
    <col min="35" max="35" width="9.42578125" style="44" customWidth="1"/>
    <col min="36" max="36" width="44.5703125" style="44" customWidth="1"/>
    <col min="37" max="37" width="14.5703125" style="44" hidden="1" customWidth="1"/>
    <col min="38" max="38" width="36.28515625" style="44" hidden="1" customWidth="1"/>
    <col min="39" max="40" width="14.5703125" style="44" hidden="1" customWidth="1"/>
    <col min="41" max="41" width="36.28515625" style="44" hidden="1" customWidth="1"/>
    <col min="42" max="42" width="25.7109375" style="44" hidden="1" customWidth="1"/>
    <col min="43" max="44" width="14.7109375" style="44" hidden="1" customWidth="1"/>
    <col min="45" max="54" width="21.7109375" style="44" customWidth="1"/>
    <col min="55" max="56" width="32.140625" style="44" customWidth="1"/>
    <col min="57" max="58" width="23.85546875" style="44" customWidth="1"/>
    <col min="59" max="60" width="38.140625" style="44" customWidth="1"/>
    <col min="61" max="79" width="10.5703125" style="44" customWidth="1"/>
    <col min="80" max="16384" width="10.5703125" style="44"/>
  </cols>
  <sheetData>
    <row r="1" spans="3:66" ht="16.5" hidden="1" customHeight="1">
      <c r="E1" s="44">
        <v>1</v>
      </c>
      <c r="AJ1" s="226"/>
      <c r="AK1" s="226"/>
      <c r="AL1" s="226"/>
      <c r="AM1" s="226"/>
      <c r="AN1" s="226"/>
      <c r="AO1" s="226"/>
      <c r="AP1" s="226"/>
      <c r="AQ1" s="226"/>
      <c r="AR1" s="226"/>
    </row>
    <row r="2" spans="3:66" ht="16.5" hidden="1" customHeight="1"/>
    <row r="3" spans="3:66" hidden="1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</row>
    <row r="4" spans="3:66" ht="12.75" customHeight="1">
      <c r="C4" s="45"/>
      <c r="D4" s="179" t="str">
        <f xml:space="preserve"> "Справка о финансировании в тыс.руб (без НДС)"</f>
        <v>Справка о финансировании в тыс.руб (без НДС)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</row>
    <row r="5" spans="3:66" ht="12.75">
      <c r="C5" s="45"/>
      <c r="D5" s="179" t="str">
        <f>region_name &amp; " " &amp; org</f>
        <v>Кемеровская область ООО "Сибэнерго"</v>
      </c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3:66"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311"/>
      <c r="AU6" s="242"/>
      <c r="AV6" s="242"/>
      <c r="AW6" s="242"/>
      <c r="AX6" s="311"/>
      <c r="AY6" s="311"/>
      <c r="AZ6" s="311"/>
      <c r="BA6" s="242"/>
      <c r="BB6" s="242"/>
    </row>
    <row r="7" spans="3:66" ht="20.25" customHeight="1">
      <c r="C7" s="45"/>
      <c r="D7" s="395" t="s">
        <v>33</v>
      </c>
      <c r="E7" s="395" t="s">
        <v>191</v>
      </c>
      <c r="F7" s="395" t="s">
        <v>192</v>
      </c>
      <c r="G7" s="389" t="s">
        <v>160</v>
      </c>
      <c r="H7" s="383" t="s">
        <v>265</v>
      </c>
      <c r="I7" s="393"/>
      <c r="J7" s="393"/>
      <c r="K7" s="389" t="s">
        <v>230</v>
      </c>
      <c r="L7" s="383" t="s">
        <v>239</v>
      </c>
      <c r="M7" s="383" t="s">
        <v>282</v>
      </c>
      <c r="N7" s="393"/>
      <c r="O7" s="389" t="s">
        <v>240</v>
      </c>
      <c r="P7" s="394"/>
      <c r="Q7" s="187"/>
      <c r="R7" s="397" t="s">
        <v>266</v>
      </c>
      <c r="S7" s="383" t="s">
        <v>250</v>
      </c>
      <c r="T7" s="383" t="s">
        <v>259</v>
      </c>
      <c r="U7" s="383" t="s">
        <v>260</v>
      </c>
      <c r="V7" s="383" t="s">
        <v>261</v>
      </c>
      <c r="W7" s="393"/>
      <c r="X7" s="393"/>
      <c r="Y7" s="393"/>
      <c r="Z7" s="393"/>
      <c r="AA7" s="393"/>
      <c r="AB7" s="393"/>
      <c r="AC7" s="383" t="s">
        <v>265</v>
      </c>
      <c r="AD7" s="393"/>
      <c r="AE7" s="393"/>
      <c r="AF7" s="393"/>
      <c r="AG7" s="393"/>
      <c r="AH7" s="187"/>
      <c r="AI7" s="397" t="s">
        <v>267</v>
      </c>
      <c r="AJ7" s="389" t="s">
        <v>158</v>
      </c>
      <c r="AK7" s="383" t="s">
        <v>311</v>
      </c>
      <c r="AL7" s="383" t="s">
        <v>312</v>
      </c>
      <c r="AM7" s="383" t="s">
        <v>313</v>
      </c>
      <c r="AN7" s="383" t="s">
        <v>314</v>
      </c>
      <c r="AO7" s="383" t="s">
        <v>315</v>
      </c>
      <c r="AP7" s="383" t="s">
        <v>316</v>
      </c>
      <c r="AQ7" s="383" t="s">
        <v>317</v>
      </c>
      <c r="AR7" s="383" t="s">
        <v>318</v>
      </c>
      <c r="AS7" s="383" t="s">
        <v>279</v>
      </c>
      <c r="AT7" s="399" t="str">
        <f>"Факт за прошлые периоды по 31.12." &amp; god -1</f>
        <v>Факт за прошлые периоды по 31.12.2020</v>
      </c>
      <c r="AU7" s="383" t="str">
        <f>"Утверждено на "&amp;Титульный!$F$9&amp;" год ¹"</f>
        <v>Утверждено на 2021 год ¹</v>
      </c>
      <c r="AV7" s="383" t="str">
        <f>"Факт за I полугодие " &amp; Титульный!$F$9 &amp; " года ²³"</f>
        <v>Факт за I полугодие 2021 года ²³</v>
      </c>
      <c r="AW7" s="383" t="str">
        <f>"Всего факт за " &amp; Титульный!$F$10 &amp; " " &amp; Титульный!$F$9 &amp; " года ²³"</f>
        <v>Всего факт за год 2021 года ²³</v>
      </c>
      <c r="AX7" s="383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7" s="383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7" s="383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7" s="383" t="s">
        <v>394</v>
      </c>
      <c r="BB7" s="387" t="s">
        <v>290</v>
      </c>
      <c r="BC7" s="388"/>
      <c r="BD7" s="134"/>
      <c r="BE7" s="135"/>
    </row>
    <row r="8" spans="3:66" ht="59.25" customHeight="1">
      <c r="C8" s="45"/>
      <c r="D8" s="396"/>
      <c r="E8" s="396"/>
      <c r="F8" s="396"/>
      <c r="G8" s="390"/>
      <c r="H8" s="240" t="s">
        <v>154</v>
      </c>
      <c r="I8" s="240" t="s">
        <v>155</v>
      </c>
      <c r="J8" s="240" t="s">
        <v>156</v>
      </c>
      <c r="K8" s="390"/>
      <c r="L8" s="384"/>
      <c r="M8" s="240" t="s">
        <v>283</v>
      </c>
      <c r="N8" s="240" t="s">
        <v>284</v>
      </c>
      <c r="O8" s="240" t="s">
        <v>257</v>
      </c>
      <c r="P8" s="240" t="s">
        <v>285</v>
      </c>
      <c r="Q8" s="241"/>
      <c r="R8" s="398"/>
      <c r="S8" s="384"/>
      <c r="T8" s="384"/>
      <c r="U8" s="384"/>
      <c r="V8" s="240" t="s">
        <v>154</v>
      </c>
      <c r="W8" s="240" t="s">
        <v>155</v>
      </c>
      <c r="X8" s="240" t="s">
        <v>156</v>
      </c>
      <c r="Y8" s="240" t="s">
        <v>262</v>
      </c>
      <c r="Z8" s="240" t="s">
        <v>156</v>
      </c>
      <c r="AA8" s="240" t="s">
        <v>263</v>
      </c>
      <c r="AB8" s="240" t="s">
        <v>264</v>
      </c>
      <c r="AC8" s="240" t="s">
        <v>154</v>
      </c>
      <c r="AD8" s="240" t="s">
        <v>155</v>
      </c>
      <c r="AE8" s="240" t="s">
        <v>156</v>
      </c>
      <c r="AF8" s="240" t="s">
        <v>262</v>
      </c>
      <c r="AG8" s="240" t="s">
        <v>156</v>
      </c>
      <c r="AH8" s="241"/>
      <c r="AI8" s="398"/>
      <c r="AJ8" s="390"/>
      <c r="AK8" s="384"/>
      <c r="AL8" s="384"/>
      <c r="AM8" s="384"/>
      <c r="AN8" s="384"/>
      <c r="AO8" s="384"/>
      <c r="AP8" s="384"/>
      <c r="AQ8" s="384"/>
      <c r="AR8" s="384"/>
      <c r="AS8" s="384"/>
      <c r="AT8" s="400"/>
      <c r="AU8" s="384"/>
      <c r="AV8" s="384"/>
      <c r="AW8" s="384"/>
      <c r="AX8" s="384"/>
      <c r="AY8" s="384"/>
      <c r="AZ8" s="384"/>
      <c r="BA8" s="384"/>
      <c r="BB8" s="243" t="s">
        <v>291</v>
      </c>
      <c r="BC8" s="240" t="s">
        <v>292</v>
      </c>
      <c r="BD8" s="134"/>
      <c r="BE8" s="135"/>
    </row>
    <row r="9" spans="3:66">
      <c r="C9" s="45"/>
      <c r="D9" s="258"/>
      <c r="E9" s="259"/>
      <c r="F9" s="259"/>
      <c r="G9" s="260"/>
      <c r="H9" s="261"/>
      <c r="I9" s="261"/>
      <c r="J9" s="261"/>
      <c r="K9" s="260"/>
      <c r="L9" s="262"/>
      <c r="M9" s="261"/>
      <c r="N9" s="261"/>
      <c r="O9" s="261"/>
      <c r="P9" s="261"/>
      <c r="Q9" s="261"/>
      <c r="R9" s="259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3"/>
      <c r="AI9" s="264"/>
      <c r="AJ9" s="268" t="s">
        <v>319</v>
      </c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3"/>
      <c r="BC9" s="266"/>
      <c r="BD9" s="134"/>
      <c r="BE9" s="135"/>
    </row>
    <row r="10" spans="3:66">
      <c r="C10" s="45"/>
      <c r="D10" s="248"/>
      <c r="E10" s="100"/>
      <c r="F10" s="215"/>
      <c r="G10" s="215"/>
      <c r="H10" s="215"/>
      <c r="I10" s="215"/>
      <c r="J10" s="215"/>
      <c r="K10" s="215"/>
      <c r="L10" s="100"/>
      <c r="M10" s="100"/>
      <c r="N10" s="100"/>
      <c r="O10" s="100"/>
      <c r="P10" s="100"/>
      <c r="Q10" s="100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176"/>
      <c r="AI10" s="215"/>
      <c r="AJ10" s="176" t="s">
        <v>138</v>
      </c>
      <c r="AK10" s="215"/>
      <c r="AL10" s="215"/>
      <c r="AM10" s="215"/>
      <c r="AN10" s="215"/>
      <c r="AO10" s="215"/>
      <c r="AP10" s="215"/>
      <c r="AQ10" s="215"/>
      <c r="AR10" s="269"/>
      <c r="AS10" s="95">
        <f t="shared" ref="AS10:BB10" si="0">AS11+AS16+AS20+AS24</f>
        <v>128176.24</v>
      </c>
      <c r="AT10" s="95">
        <f t="shared" si="0"/>
        <v>15484.609999999999</v>
      </c>
      <c r="AU10" s="95">
        <f t="shared" si="0"/>
        <v>61122.270000000004</v>
      </c>
      <c r="AV10" s="95">
        <f t="shared" si="0"/>
        <v>0</v>
      </c>
      <c r="AW10" s="95">
        <f t="shared" si="0"/>
        <v>40104.899999999994</v>
      </c>
      <c r="AX10" s="95">
        <f t="shared" si="0"/>
        <v>40104.899999999994</v>
      </c>
      <c r="AY10" s="95">
        <f t="shared" si="0"/>
        <v>0</v>
      </c>
      <c r="AZ10" s="95">
        <f t="shared" si="0"/>
        <v>0</v>
      </c>
      <c r="BA10" s="95">
        <f t="shared" si="0"/>
        <v>72586.73</v>
      </c>
      <c r="BB10" s="220">
        <f t="shared" si="0"/>
        <v>-21017.37</v>
      </c>
      <c r="BC10" s="95">
        <f t="shared" ref="BC10:BC26" si="1">IF(AX10 = 0, 0,AX10/AU10*100)</f>
        <v>65.614218843639136</v>
      </c>
      <c r="BD10" s="136"/>
      <c r="BE10" s="137"/>
    </row>
    <row r="11" spans="3:66">
      <c r="C11" s="45"/>
      <c r="D11" s="249"/>
      <c r="E11" s="100"/>
      <c r="F11" s="215"/>
      <c r="G11" s="215"/>
      <c r="H11" s="215"/>
      <c r="I11" s="215"/>
      <c r="J11" s="215"/>
      <c r="K11" s="215"/>
      <c r="L11" s="100"/>
      <c r="M11" s="100"/>
      <c r="N11" s="100"/>
      <c r="O11" s="100"/>
      <c r="P11" s="100"/>
      <c r="Q11" s="100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176"/>
      <c r="AI11" s="250">
        <v>1</v>
      </c>
      <c r="AJ11" s="176" t="s">
        <v>195</v>
      </c>
      <c r="AK11" s="215"/>
      <c r="AL11" s="215"/>
      <c r="AM11" s="215"/>
      <c r="AN11" s="215"/>
      <c r="AO11" s="215"/>
      <c r="AP11" s="215"/>
      <c r="AQ11" s="215"/>
      <c r="AR11" s="269"/>
      <c r="AS11" s="96">
        <f t="shared" ref="AS11:BB11" si="2">AS12+AS13+AS14+AS15</f>
        <v>128176.24</v>
      </c>
      <c r="AT11" s="96">
        <f t="shared" si="2"/>
        <v>15484.609999999999</v>
      </c>
      <c r="AU11" s="96">
        <f t="shared" si="2"/>
        <v>61122.270000000004</v>
      </c>
      <c r="AV11" s="96">
        <f t="shared" si="2"/>
        <v>0</v>
      </c>
      <c r="AW11" s="96">
        <f t="shared" si="2"/>
        <v>40104.899999999994</v>
      </c>
      <c r="AX11" s="96">
        <f t="shared" si="2"/>
        <v>40104.899999999994</v>
      </c>
      <c r="AY11" s="96">
        <f t="shared" si="2"/>
        <v>0</v>
      </c>
      <c r="AZ11" s="96">
        <f t="shared" si="2"/>
        <v>0</v>
      </c>
      <c r="BA11" s="96">
        <f t="shared" si="2"/>
        <v>72586.73</v>
      </c>
      <c r="BB11" s="221">
        <f t="shared" si="2"/>
        <v>-21017.37</v>
      </c>
      <c r="BC11" s="95">
        <f t="shared" si="1"/>
        <v>65.614218843639136</v>
      </c>
      <c r="BD11" s="94"/>
      <c r="BE11" s="47"/>
    </row>
    <row r="12" spans="3:66" ht="11.25" customHeight="1">
      <c r="C12" s="45"/>
      <c r="D12" s="251"/>
      <c r="E12" s="100"/>
      <c r="F12" s="252"/>
      <c r="G12" s="252"/>
      <c r="H12" s="252"/>
      <c r="I12" s="252"/>
      <c r="J12" s="252"/>
      <c r="K12" s="252"/>
      <c r="L12" s="100"/>
      <c r="M12" s="100"/>
      <c r="N12" s="100"/>
      <c r="O12" s="100"/>
      <c r="P12" s="100"/>
      <c r="Q12" s="100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3"/>
      <c r="AI12" s="254" t="s">
        <v>196</v>
      </c>
      <c r="AJ12" s="245" t="s">
        <v>217</v>
      </c>
      <c r="AK12" s="267"/>
      <c r="AL12" s="267"/>
      <c r="AM12" s="267"/>
      <c r="AN12" s="267"/>
      <c r="AO12" s="267"/>
      <c r="AP12" s="267"/>
      <c r="AQ12" s="267"/>
      <c r="AR12" s="270"/>
      <c r="AS12" s="98">
        <f t="shared" ref="AS12:BB15" si="3">SUMIF($BM$49:$BM$171,$BN12,AS$49:AS$171)</f>
        <v>121268.91</v>
      </c>
      <c r="AT12" s="98">
        <f t="shared" si="3"/>
        <v>15484.609999999999</v>
      </c>
      <c r="AU12" s="98">
        <f t="shared" si="3"/>
        <v>54214.94</v>
      </c>
      <c r="AV12" s="98">
        <f t="shared" si="3"/>
        <v>0</v>
      </c>
      <c r="AW12" s="98">
        <f t="shared" si="3"/>
        <v>38833.899999999994</v>
      </c>
      <c r="AX12" s="98">
        <f t="shared" si="3"/>
        <v>38833.899999999994</v>
      </c>
      <c r="AY12" s="98">
        <f t="shared" si="3"/>
        <v>0</v>
      </c>
      <c r="AZ12" s="98">
        <f t="shared" si="3"/>
        <v>0</v>
      </c>
      <c r="BA12" s="98">
        <f t="shared" si="3"/>
        <v>66950.399999999994</v>
      </c>
      <c r="BB12" s="222">
        <f t="shared" si="3"/>
        <v>-15381.04</v>
      </c>
      <c r="BC12" s="255">
        <f t="shared" si="1"/>
        <v>71.629517620050848</v>
      </c>
      <c r="BD12" s="94"/>
      <c r="BE12" s="47"/>
      <c r="BN12" s="199" t="str">
        <f>AJ12 &amp; "0"</f>
        <v>Прибыль направляемая на инвестиции0</v>
      </c>
    </row>
    <row r="13" spans="3:66">
      <c r="C13" s="45"/>
      <c r="D13" s="251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248"/>
      <c r="AI13" s="254" t="s">
        <v>197</v>
      </c>
      <c r="AJ13" s="246" t="s">
        <v>198</v>
      </c>
      <c r="AK13" s="271"/>
      <c r="AL13" s="271"/>
      <c r="AM13" s="271"/>
      <c r="AN13" s="271"/>
      <c r="AO13" s="271"/>
      <c r="AP13" s="271"/>
      <c r="AQ13" s="271"/>
      <c r="AR13" s="272"/>
      <c r="AS13" s="98">
        <f t="shared" si="3"/>
        <v>2281.98</v>
      </c>
      <c r="AT13" s="98">
        <f t="shared" si="3"/>
        <v>0</v>
      </c>
      <c r="AU13" s="98">
        <f t="shared" si="3"/>
        <v>2281.98</v>
      </c>
      <c r="AV13" s="98">
        <f t="shared" si="3"/>
        <v>0</v>
      </c>
      <c r="AW13" s="98">
        <f t="shared" si="3"/>
        <v>1271</v>
      </c>
      <c r="AX13" s="98">
        <f t="shared" si="3"/>
        <v>1271</v>
      </c>
      <c r="AY13" s="98">
        <f t="shared" si="3"/>
        <v>0</v>
      </c>
      <c r="AZ13" s="98">
        <f t="shared" si="3"/>
        <v>0</v>
      </c>
      <c r="BA13" s="98">
        <f t="shared" si="3"/>
        <v>1010.98</v>
      </c>
      <c r="BB13" s="222">
        <f t="shared" si="3"/>
        <v>-1010.98</v>
      </c>
      <c r="BC13" s="255">
        <f t="shared" si="1"/>
        <v>55.697245374630796</v>
      </c>
      <c r="BD13" s="94"/>
      <c r="BE13" s="47"/>
      <c r="BN13" s="199" t="str">
        <f>AJ13 &amp; "0"</f>
        <v>Амортизационные отчисления0</v>
      </c>
    </row>
    <row r="14" spans="3:66">
      <c r="C14" s="45"/>
      <c r="D14" s="251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248"/>
      <c r="AI14" s="254" t="s">
        <v>199</v>
      </c>
      <c r="AJ14" s="246" t="s">
        <v>200</v>
      </c>
      <c r="AK14" s="271"/>
      <c r="AL14" s="271"/>
      <c r="AM14" s="271"/>
      <c r="AN14" s="271"/>
      <c r="AO14" s="271"/>
      <c r="AP14" s="271"/>
      <c r="AQ14" s="271"/>
      <c r="AR14" s="272"/>
      <c r="AS14" s="98">
        <f t="shared" si="3"/>
        <v>0</v>
      </c>
      <c r="AT14" s="98">
        <f t="shared" si="3"/>
        <v>0</v>
      </c>
      <c r="AU14" s="98">
        <f t="shared" si="3"/>
        <v>0</v>
      </c>
      <c r="AV14" s="98">
        <f t="shared" si="3"/>
        <v>0</v>
      </c>
      <c r="AW14" s="98">
        <f t="shared" si="3"/>
        <v>0</v>
      </c>
      <c r="AX14" s="98">
        <f t="shared" si="3"/>
        <v>0</v>
      </c>
      <c r="AY14" s="98">
        <f t="shared" si="3"/>
        <v>0</v>
      </c>
      <c r="AZ14" s="98">
        <f t="shared" si="3"/>
        <v>0</v>
      </c>
      <c r="BA14" s="98">
        <f t="shared" si="3"/>
        <v>0</v>
      </c>
      <c r="BB14" s="222">
        <f t="shared" si="3"/>
        <v>0</v>
      </c>
      <c r="BC14" s="255">
        <f t="shared" si="1"/>
        <v>0</v>
      </c>
      <c r="BD14" s="94"/>
      <c r="BE14" s="47"/>
      <c r="BN14" s="199" t="str">
        <f>AJ14 &amp; "0"</f>
        <v>Прочие собственные средства0</v>
      </c>
    </row>
    <row r="15" spans="3:66" ht="11.25" customHeight="1">
      <c r="C15" s="45"/>
      <c r="D15" s="251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248"/>
      <c r="AI15" s="254" t="s">
        <v>268</v>
      </c>
      <c r="AJ15" s="245" t="s">
        <v>273</v>
      </c>
      <c r="AK15" s="267"/>
      <c r="AL15" s="267"/>
      <c r="AM15" s="267"/>
      <c r="AN15" s="267"/>
      <c r="AO15" s="267"/>
      <c r="AP15" s="267"/>
      <c r="AQ15" s="267"/>
      <c r="AR15" s="270"/>
      <c r="AS15" s="98">
        <f t="shared" si="3"/>
        <v>4625.3499999999995</v>
      </c>
      <c r="AT15" s="98">
        <f t="shared" si="3"/>
        <v>0</v>
      </c>
      <c r="AU15" s="98">
        <f t="shared" si="3"/>
        <v>4625.3499999999995</v>
      </c>
      <c r="AV15" s="98">
        <f t="shared" si="3"/>
        <v>0</v>
      </c>
      <c r="AW15" s="98">
        <f t="shared" si="3"/>
        <v>0</v>
      </c>
      <c r="AX15" s="98">
        <f t="shared" si="3"/>
        <v>0</v>
      </c>
      <c r="AY15" s="98">
        <f t="shared" si="3"/>
        <v>0</v>
      </c>
      <c r="AZ15" s="98">
        <f t="shared" si="3"/>
        <v>0</v>
      </c>
      <c r="BA15" s="98">
        <f t="shared" si="3"/>
        <v>4625.3499999999995</v>
      </c>
      <c r="BB15" s="222">
        <f t="shared" si="3"/>
        <v>-4625.3499999999995</v>
      </c>
      <c r="BC15" s="255">
        <f t="shared" si="1"/>
        <v>0</v>
      </c>
      <c r="BD15" s="94"/>
      <c r="BE15" s="47"/>
      <c r="BN15" s="199" t="str">
        <f>AJ15 &amp; "0"</f>
        <v>За счет платы за технологическое присоединение0</v>
      </c>
    </row>
    <row r="16" spans="3:66">
      <c r="C16" s="45"/>
      <c r="D16" s="249"/>
      <c r="E16" s="100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176"/>
      <c r="AI16" s="250" t="s">
        <v>115</v>
      </c>
      <c r="AJ16" s="176" t="s">
        <v>201</v>
      </c>
      <c r="AK16" s="215"/>
      <c r="AL16" s="215"/>
      <c r="AM16" s="215"/>
      <c r="AN16" s="215"/>
      <c r="AO16" s="215"/>
      <c r="AP16" s="215"/>
      <c r="AQ16" s="215"/>
      <c r="AR16" s="269"/>
      <c r="AS16" s="96">
        <f t="shared" ref="AS16:BB16" si="4">SUM(AS17:AS19)</f>
        <v>0</v>
      </c>
      <c r="AT16" s="96">
        <f t="shared" si="4"/>
        <v>0</v>
      </c>
      <c r="AU16" s="96">
        <f t="shared" si="4"/>
        <v>0</v>
      </c>
      <c r="AV16" s="96">
        <f t="shared" si="4"/>
        <v>0</v>
      </c>
      <c r="AW16" s="96">
        <f t="shared" si="4"/>
        <v>0</v>
      </c>
      <c r="AX16" s="96">
        <f t="shared" si="4"/>
        <v>0</v>
      </c>
      <c r="AY16" s="96">
        <f t="shared" si="4"/>
        <v>0</v>
      </c>
      <c r="AZ16" s="96">
        <f t="shared" si="4"/>
        <v>0</v>
      </c>
      <c r="BA16" s="96">
        <f t="shared" si="4"/>
        <v>0</v>
      </c>
      <c r="BB16" s="221">
        <f t="shared" si="4"/>
        <v>0</v>
      </c>
      <c r="BC16" s="95">
        <f t="shared" si="1"/>
        <v>0</v>
      </c>
      <c r="BD16" s="94"/>
      <c r="BE16" s="47"/>
      <c r="BN16" s="200"/>
    </row>
    <row r="17" spans="3:81">
      <c r="C17" s="45"/>
      <c r="D17" s="251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248"/>
      <c r="AI17" s="254" t="s">
        <v>202</v>
      </c>
      <c r="AJ17" s="246" t="s">
        <v>203</v>
      </c>
      <c r="AK17" s="271"/>
      <c r="AL17" s="271"/>
      <c r="AM17" s="271"/>
      <c r="AN17" s="271"/>
      <c r="AO17" s="271"/>
      <c r="AP17" s="271"/>
      <c r="AQ17" s="271"/>
      <c r="AR17" s="272"/>
      <c r="AS17" s="98">
        <f t="shared" ref="AS17:BB19" si="5">SUMIF($BM$49:$BM$171,$BN17,AS$49:AS$171)</f>
        <v>0</v>
      </c>
      <c r="AT17" s="98">
        <f t="shared" si="5"/>
        <v>0</v>
      </c>
      <c r="AU17" s="98">
        <f t="shared" si="5"/>
        <v>0</v>
      </c>
      <c r="AV17" s="98">
        <f t="shared" si="5"/>
        <v>0</v>
      </c>
      <c r="AW17" s="98">
        <f t="shared" si="5"/>
        <v>0</v>
      </c>
      <c r="AX17" s="98">
        <f t="shared" si="5"/>
        <v>0</v>
      </c>
      <c r="AY17" s="98">
        <f t="shared" si="5"/>
        <v>0</v>
      </c>
      <c r="AZ17" s="98">
        <f t="shared" si="5"/>
        <v>0</v>
      </c>
      <c r="BA17" s="98">
        <f t="shared" si="5"/>
        <v>0</v>
      </c>
      <c r="BB17" s="222">
        <f t="shared" si="5"/>
        <v>0</v>
      </c>
      <c r="BC17" s="255">
        <f t="shared" si="1"/>
        <v>0</v>
      </c>
      <c r="BD17" s="94"/>
      <c r="BE17" s="47"/>
      <c r="BN17" s="199" t="str">
        <f>AJ17 &amp; "0"</f>
        <v>Кредиты0</v>
      </c>
    </row>
    <row r="18" spans="3:81">
      <c r="C18" s="45"/>
      <c r="D18" s="251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248"/>
      <c r="AI18" s="254" t="s">
        <v>204</v>
      </c>
      <c r="AJ18" s="246" t="s">
        <v>205</v>
      </c>
      <c r="AK18" s="271"/>
      <c r="AL18" s="271"/>
      <c r="AM18" s="271"/>
      <c r="AN18" s="271"/>
      <c r="AO18" s="271"/>
      <c r="AP18" s="271"/>
      <c r="AQ18" s="271"/>
      <c r="AR18" s="272"/>
      <c r="AS18" s="98">
        <f t="shared" si="5"/>
        <v>0</v>
      </c>
      <c r="AT18" s="98">
        <f t="shared" si="5"/>
        <v>0</v>
      </c>
      <c r="AU18" s="98">
        <f t="shared" si="5"/>
        <v>0</v>
      </c>
      <c r="AV18" s="98">
        <f t="shared" si="5"/>
        <v>0</v>
      </c>
      <c r="AW18" s="98">
        <f t="shared" si="5"/>
        <v>0</v>
      </c>
      <c r="AX18" s="98">
        <f t="shared" si="5"/>
        <v>0</v>
      </c>
      <c r="AY18" s="98">
        <f t="shared" si="5"/>
        <v>0</v>
      </c>
      <c r="AZ18" s="98">
        <f t="shared" si="5"/>
        <v>0</v>
      </c>
      <c r="BA18" s="98">
        <f t="shared" si="5"/>
        <v>0</v>
      </c>
      <c r="BB18" s="222">
        <f t="shared" si="5"/>
        <v>0</v>
      </c>
      <c r="BC18" s="255">
        <f t="shared" si="1"/>
        <v>0</v>
      </c>
      <c r="BD18" s="94"/>
      <c r="BE18" s="47"/>
      <c r="BN18" s="199" t="str">
        <f>AJ18 &amp; "0"</f>
        <v>Займы0</v>
      </c>
    </row>
    <row r="19" spans="3:81" ht="11.25" customHeight="1">
      <c r="C19" s="45"/>
      <c r="D19" s="251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248"/>
      <c r="AI19" s="254" t="s">
        <v>206</v>
      </c>
      <c r="AJ19" s="246" t="s">
        <v>207</v>
      </c>
      <c r="AK19" s="271"/>
      <c r="AL19" s="271"/>
      <c r="AM19" s="271"/>
      <c r="AN19" s="271"/>
      <c r="AO19" s="271"/>
      <c r="AP19" s="271"/>
      <c r="AQ19" s="271"/>
      <c r="AR19" s="272"/>
      <c r="AS19" s="98">
        <f t="shared" si="5"/>
        <v>0</v>
      </c>
      <c r="AT19" s="98">
        <f t="shared" si="5"/>
        <v>0</v>
      </c>
      <c r="AU19" s="98">
        <f t="shared" si="5"/>
        <v>0</v>
      </c>
      <c r="AV19" s="98">
        <f t="shared" si="5"/>
        <v>0</v>
      </c>
      <c r="AW19" s="98">
        <f t="shared" si="5"/>
        <v>0</v>
      </c>
      <c r="AX19" s="98">
        <f t="shared" si="5"/>
        <v>0</v>
      </c>
      <c r="AY19" s="98">
        <f t="shared" si="5"/>
        <v>0</v>
      </c>
      <c r="AZ19" s="98">
        <f t="shared" si="5"/>
        <v>0</v>
      </c>
      <c r="BA19" s="98">
        <f t="shared" si="5"/>
        <v>0</v>
      </c>
      <c r="BB19" s="222">
        <f t="shared" si="5"/>
        <v>0</v>
      </c>
      <c r="BC19" s="255">
        <f t="shared" si="1"/>
        <v>0</v>
      </c>
      <c r="BD19" s="94"/>
      <c r="BN19" s="199" t="str">
        <f>AJ19 &amp; "0"</f>
        <v>Прочие привлеченные средства0</v>
      </c>
    </row>
    <row r="20" spans="3:81">
      <c r="C20" s="45"/>
      <c r="D20" s="249"/>
      <c r="E20" s="100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176"/>
      <c r="AI20" s="250" t="s">
        <v>116</v>
      </c>
      <c r="AJ20" s="176" t="s">
        <v>208</v>
      </c>
      <c r="AK20" s="215"/>
      <c r="AL20" s="215"/>
      <c r="AM20" s="215"/>
      <c r="AN20" s="215"/>
      <c r="AO20" s="215"/>
      <c r="AP20" s="215"/>
      <c r="AQ20" s="215"/>
      <c r="AR20" s="269"/>
      <c r="AS20" s="96">
        <f t="shared" ref="AS20:BB20" si="6">SUM(AS21:AS23)</f>
        <v>0</v>
      </c>
      <c r="AT20" s="96">
        <f t="shared" si="6"/>
        <v>0</v>
      </c>
      <c r="AU20" s="96">
        <f t="shared" si="6"/>
        <v>0</v>
      </c>
      <c r="AV20" s="96">
        <f t="shared" si="6"/>
        <v>0</v>
      </c>
      <c r="AW20" s="96">
        <f t="shared" si="6"/>
        <v>0</v>
      </c>
      <c r="AX20" s="96">
        <f t="shared" si="6"/>
        <v>0</v>
      </c>
      <c r="AY20" s="96">
        <f t="shared" si="6"/>
        <v>0</v>
      </c>
      <c r="AZ20" s="96">
        <f t="shared" si="6"/>
        <v>0</v>
      </c>
      <c r="BA20" s="96">
        <f t="shared" si="6"/>
        <v>0</v>
      </c>
      <c r="BB20" s="221">
        <f t="shared" si="6"/>
        <v>0</v>
      </c>
      <c r="BC20" s="95">
        <f t="shared" si="1"/>
        <v>0</v>
      </c>
      <c r="BD20" s="94"/>
      <c r="BN20" s="200"/>
    </row>
    <row r="21" spans="3:81">
      <c r="C21" s="45"/>
      <c r="D21" s="251"/>
      <c r="E21" s="100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3"/>
      <c r="AI21" s="254" t="s">
        <v>149</v>
      </c>
      <c r="AJ21" s="245" t="s">
        <v>209</v>
      </c>
      <c r="AK21" s="267"/>
      <c r="AL21" s="267"/>
      <c r="AM21" s="267"/>
      <c r="AN21" s="267"/>
      <c r="AO21" s="267"/>
      <c r="AP21" s="267"/>
      <c r="AQ21" s="267"/>
      <c r="AR21" s="270"/>
      <c r="AS21" s="98">
        <f t="shared" ref="AS21:BB23" si="7">SUMIF($BM$49:$BM$171,$BN21,AS$49:AS$171)</f>
        <v>0</v>
      </c>
      <c r="AT21" s="98">
        <f t="shared" si="7"/>
        <v>0</v>
      </c>
      <c r="AU21" s="98">
        <f t="shared" si="7"/>
        <v>0</v>
      </c>
      <c r="AV21" s="98">
        <f t="shared" si="7"/>
        <v>0</v>
      </c>
      <c r="AW21" s="98">
        <f t="shared" si="7"/>
        <v>0</v>
      </c>
      <c r="AX21" s="98">
        <f t="shared" si="7"/>
        <v>0</v>
      </c>
      <c r="AY21" s="98">
        <f t="shared" si="7"/>
        <v>0</v>
      </c>
      <c r="AZ21" s="98">
        <f t="shared" si="7"/>
        <v>0</v>
      </c>
      <c r="BA21" s="98">
        <f t="shared" si="7"/>
        <v>0</v>
      </c>
      <c r="BB21" s="222">
        <f t="shared" si="7"/>
        <v>0</v>
      </c>
      <c r="BC21" s="255">
        <f t="shared" si="1"/>
        <v>0</v>
      </c>
      <c r="BD21" s="94"/>
      <c r="BN21" s="199" t="str">
        <f>AJ21 &amp; "0"</f>
        <v>Федеральный бюджет0</v>
      </c>
    </row>
    <row r="22" spans="3:81">
      <c r="C22" s="45"/>
      <c r="D22" s="251"/>
      <c r="E22" s="100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3"/>
      <c r="AI22" s="254" t="s">
        <v>150</v>
      </c>
      <c r="AJ22" s="245" t="s">
        <v>210</v>
      </c>
      <c r="AK22" s="267"/>
      <c r="AL22" s="267"/>
      <c r="AM22" s="267"/>
      <c r="AN22" s="267"/>
      <c r="AO22" s="267"/>
      <c r="AP22" s="267"/>
      <c r="AQ22" s="267"/>
      <c r="AR22" s="270"/>
      <c r="AS22" s="98">
        <f t="shared" si="7"/>
        <v>0</v>
      </c>
      <c r="AT22" s="98">
        <f t="shared" si="7"/>
        <v>0</v>
      </c>
      <c r="AU22" s="98">
        <f t="shared" si="7"/>
        <v>0</v>
      </c>
      <c r="AV22" s="98">
        <f t="shared" si="7"/>
        <v>0</v>
      </c>
      <c r="AW22" s="98">
        <f t="shared" si="7"/>
        <v>0</v>
      </c>
      <c r="AX22" s="98">
        <f t="shared" si="7"/>
        <v>0</v>
      </c>
      <c r="AY22" s="98">
        <f t="shared" si="7"/>
        <v>0</v>
      </c>
      <c r="AZ22" s="98">
        <f t="shared" si="7"/>
        <v>0</v>
      </c>
      <c r="BA22" s="98">
        <f t="shared" si="7"/>
        <v>0</v>
      </c>
      <c r="BB22" s="222">
        <f t="shared" si="7"/>
        <v>0</v>
      </c>
      <c r="BC22" s="255">
        <f t="shared" si="1"/>
        <v>0</v>
      </c>
      <c r="BD22" s="94"/>
      <c r="BN22" s="199" t="str">
        <f>AJ22 &amp; "0"</f>
        <v>Бюджет субъекта РФ0</v>
      </c>
    </row>
    <row r="23" spans="3:81" ht="11.25" customHeight="1">
      <c r="C23" s="45"/>
      <c r="D23" s="251"/>
      <c r="E23" s="100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3"/>
      <c r="AI23" s="254" t="s">
        <v>23</v>
      </c>
      <c r="AJ23" s="245" t="s">
        <v>211</v>
      </c>
      <c r="AK23" s="267"/>
      <c r="AL23" s="267"/>
      <c r="AM23" s="267"/>
      <c r="AN23" s="267"/>
      <c r="AO23" s="267"/>
      <c r="AP23" s="267"/>
      <c r="AQ23" s="267"/>
      <c r="AR23" s="270"/>
      <c r="AS23" s="98">
        <f t="shared" si="7"/>
        <v>0</v>
      </c>
      <c r="AT23" s="98">
        <f t="shared" si="7"/>
        <v>0</v>
      </c>
      <c r="AU23" s="98">
        <f t="shared" si="7"/>
        <v>0</v>
      </c>
      <c r="AV23" s="98">
        <f t="shared" si="7"/>
        <v>0</v>
      </c>
      <c r="AW23" s="98">
        <f t="shared" si="7"/>
        <v>0</v>
      </c>
      <c r="AX23" s="98">
        <f t="shared" si="7"/>
        <v>0</v>
      </c>
      <c r="AY23" s="98">
        <f t="shared" si="7"/>
        <v>0</v>
      </c>
      <c r="AZ23" s="98">
        <f t="shared" si="7"/>
        <v>0</v>
      </c>
      <c r="BA23" s="98">
        <f t="shared" si="7"/>
        <v>0</v>
      </c>
      <c r="BB23" s="222">
        <f t="shared" si="7"/>
        <v>0</v>
      </c>
      <c r="BC23" s="255">
        <f t="shared" si="1"/>
        <v>0</v>
      </c>
      <c r="BD23" s="94"/>
      <c r="BN23" s="199" t="str">
        <f>AJ23 &amp; "0"</f>
        <v>Бюджет муниципального образования0</v>
      </c>
    </row>
    <row r="24" spans="3:81" ht="11.25" customHeight="1">
      <c r="C24" s="45"/>
      <c r="D24" s="249"/>
      <c r="E24" s="100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176"/>
      <c r="AI24" s="250" t="s">
        <v>117</v>
      </c>
      <c r="AJ24" s="176" t="s">
        <v>212</v>
      </c>
      <c r="AK24" s="215"/>
      <c r="AL24" s="215"/>
      <c r="AM24" s="215"/>
      <c r="AN24" s="215"/>
      <c r="AO24" s="215"/>
      <c r="AP24" s="215"/>
      <c r="AQ24" s="215"/>
      <c r="AR24" s="269"/>
      <c r="AS24" s="96">
        <f t="shared" ref="AS24:BB24" si="8">SUM(AS25:AS26)</f>
        <v>0</v>
      </c>
      <c r="AT24" s="96">
        <f t="shared" si="8"/>
        <v>0</v>
      </c>
      <c r="AU24" s="96">
        <f t="shared" si="8"/>
        <v>0</v>
      </c>
      <c r="AV24" s="96">
        <f t="shared" si="8"/>
        <v>0</v>
      </c>
      <c r="AW24" s="96">
        <f t="shared" si="8"/>
        <v>0</v>
      </c>
      <c r="AX24" s="96">
        <f t="shared" si="8"/>
        <v>0</v>
      </c>
      <c r="AY24" s="96">
        <f t="shared" si="8"/>
        <v>0</v>
      </c>
      <c r="AZ24" s="96">
        <f t="shared" si="8"/>
        <v>0</v>
      </c>
      <c r="BA24" s="96">
        <f t="shared" si="8"/>
        <v>0</v>
      </c>
      <c r="BB24" s="221">
        <f t="shared" si="8"/>
        <v>0</v>
      </c>
      <c r="BC24" s="95">
        <f t="shared" si="1"/>
        <v>0</v>
      </c>
      <c r="BD24" s="94"/>
      <c r="BN24" s="200"/>
    </row>
    <row r="25" spans="3:81">
      <c r="C25" s="45"/>
      <c r="D25" s="251"/>
      <c r="E25" s="100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3"/>
      <c r="AI25" s="254" t="s">
        <v>213</v>
      </c>
      <c r="AJ25" s="245" t="s">
        <v>214</v>
      </c>
      <c r="AK25" s="267"/>
      <c r="AL25" s="267"/>
      <c r="AM25" s="267"/>
      <c r="AN25" s="267"/>
      <c r="AO25" s="267"/>
      <c r="AP25" s="267"/>
      <c r="AQ25" s="267"/>
      <c r="AR25" s="270"/>
      <c r="AS25" s="98">
        <f t="shared" ref="AS25:BB26" si="9">SUMIF($BM$49:$BM$171,$BN25,AS$49:AS$171)</f>
        <v>0</v>
      </c>
      <c r="AT25" s="98">
        <f t="shared" si="9"/>
        <v>0</v>
      </c>
      <c r="AU25" s="98">
        <f t="shared" si="9"/>
        <v>0</v>
      </c>
      <c r="AV25" s="98">
        <f t="shared" si="9"/>
        <v>0</v>
      </c>
      <c r="AW25" s="98">
        <f t="shared" si="9"/>
        <v>0</v>
      </c>
      <c r="AX25" s="98">
        <f t="shared" si="9"/>
        <v>0</v>
      </c>
      <c r="AY25" s="98">
        <f t="shared" si="9"/>
        <v>0</v>
      </c>
      <c r="AZ25" s="98">
        <f t="shared" si="9"/>
        <v>0</v>
      </c>
      <c r="BA25" s="98">
        <f t="shared" si="9"/>
        <v>0</v>
      </c>
      <c r="BB25" s="222">
        <f t="shared" si="9"/>
        <v>0</v>
      </c>
      <c r="BC25" s="255">
        <f t="shared" si="1"/>
        <v>0</v>
      </c>
      <c r="BD25" s="94"/>
      <c r="BN25" s="199" t="str">
        <f>AJ25 &amp; "0"</f>
        <v>Лизинг0</v>
      </c>
    </row>
    <row r="26" spans="3:81">
      <c r="C26" s="45"/>
      <c r="D26" s="251"/>
      <c r="E26" s="100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3"/>
      <c r="AI26" s="254" t="s">
        <v>215</v>
      </c>
      <c r="AJ26" s="245" t="s">
        <v>216</v>
      </c>
      <c r="AK26" s="267"/>
      <c r="AL26" s="267"/>
      <c r="AM26" s="267"/>
      <c r="AN26" s="267"/>
      <c r="AO26" s="267"/>
      <c r="AP26" s="267"/>
      <c r="AQ26" s="267"/>
      <c r="AR26" s="270"/>
      <c r="AS26" s="98">
        <f t="shared" si="9"/>
        <v>0</v>
      </c>
      <c r="AT26" s="98">
        <f t="shared" si="9"/>
        <v>0</v>
      </c>
      <c r="AU26" s="98">
        <f t="shared" si="9"/>
        <v>0</v>
      </c>
      <c r="AV26" s="98">
        <f t="shared" si="9"/>
        <v>0</v>
      </c>
      <c r="AW26" s="98">
        <f t="shared" si="9"/>
        <v>0</v>
      </c>
      <c r="AX26" s="98">
        <f t="shared" si="9"/>
        <v>0</v>
      </c>
      <c r="AY26" s="98">
        <f t="shared" si="9"/>
        <v>0</v>
      </c>
      <c r="AZ26" s="98">
        <f t="shared" si="9"/>
        <v>0</v>
      </c>
      <c r="BA26" s="98">
        <f t="shared" si="9"/>
        <v>0</v>
      </c>
      <c r="BB26" s="222">
        <f t="shared" si="9"/>
        <v>0</v>
      </c>
      <c r="BC26" s="255">
        <f t="shared" si="1"/>
        <v>0</v>
      </c>
      <c r="BD26" s="94"/>
      <c r="BN26" s="199" t="str">
        <f>AJ26 &amp; "0"</f>
        <v>Прочие0</v>
      </c>
    </row>
    <row r="27" spans="3:81" hidden="1">
      <c r="C27" s="45"/>
      <c r="D27" s="258"/>
      <c r="E27" s="259"/>
      <c r="F27" s="259"/>
      <c r="G27" s="260"/>
      <c r="H27" s="261"/>
      <c r="I27" s="261"/>
      <c r="J27" s="261"/>
      <c r="K27" s="260"/>
      <c r="L27" s="262"/>
      <c r="M27" s="261"/>
      <c r="N27" s="261"/>
      <c r="O27" s="261"/>
      <c r="P27" s="261"/>
      <c r="Q27" s="261"/>
      <c r="R27" s="259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3"/>
      <c r="AI27" s="264"/>
      <c r="AJ27" s="268" t="s">
        <v>320</v>
      </c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3"/>
      <c r="BC27" s="266"/>
      <c r="BD27" s="134"/>
      <c r="BE27" s="135"/>
    </row>
    <row r="28" spans="3:81" hidden="1">
      <c r="C28" s="45"/>
      <c r="D28" s="248"/>
      <c r="E28" s="100"/>
      <c r="F28" s="215"/>
      <c r="G28" s="215"/>
      <c r="H28" s="215"/>
      <c r="I28" s="215"/>
      <c r="J28" s="215"/>
      <c r="K28" s="215"/>
      <c r="L28" s="100"/>
      <c r="M28" s="100"/>
      <c r="N28" s="100"/>
      <c r="O28" s="100"/>
      <c r="P28" s="100"/>
      <c r="Q28" s="100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176"/>
      <c r="AI28" s="215"/>
      <c r="AJ28" s="176" t="s">
        <v>138</v>
      </c>
      <c r="AK28" s="215"/>
      <c r="AL28" s="215"/>
      <c r="AM28" s="215"/>
      <c r="AN28" s="215"/>
      <c r="AO28" s="215"/>
      <c r="AP28" s="215"/>
      <c r="AQ28" s="215"/>
      <c r="AR28" s="269"/>
      <c r="AS28" s="95">
        <f t="shared" ref="AS28:BB28" si="10">AS29+AS34+AS38+AS42</f>
        <v>0</v>
      </c>
      <c r="AT28" s="95">
        <f t="shared" si="10"/>
        <v>0</v>
      </c>
      <c r="AU28" s="95">
        <f t="shared" si="10"/>
        <v>0</v>
      </c>
      <c r="AV28" s="95">
        <f t="shared" si="10"/>
        <v>0</v>
      </c>
      <c r="AW28" s="95">
        <f t="shared" si="10"/>
        <v>0</v>
      </c>
      <c r="AX28" s="95">
        <f t="shared" si="10"/>
        <v>0</v>
      </c>
      <c r="AY28" s="95">
        <f t="shared" si="10"/>
        <v>0</v>
      </c>
      <c r="AZ28" s="95">
        <f t="shared" si="10"/>
        <v>0</v>
      </c>
      <c r="BA28" s="95">
        <f t="shared" si="10"/>
        <v>0</v>
      </c>
      <c r="BB28" s="220">
        <f t="shared" si="10"/>
        <v>0</v>
      </c>
      <c r="BC28" s="95">
        <f t="shared" ref="BC28:BC44" si="11">IF(AX28 = 0, 0,AX28/AU28*100)</f>
        <v>0</v>
      </c>
      <c r="BD28" s="136"/>
      <c r="BE28" s="137"/>
      <c r="CC28" s="199" t="str">
        <f t="shared" ref="CC28:CC44" si="12">AJ28&amp;"да"</f>
        <v>Всегода</v>
      </c>
    </row>
    <row r="29" spans="3:81" hidden="1">
      <c r="C29" s="45"/>
      <c r="D29" s="249"/>
      <c r="E29" s="100"/>
      <c r="F29" s="215"/>
      <c r="G29" s="215"/>
      <c r="H29" s="215"/>
      <c r="I29" s="215"/>
      <c r="J29" s="215"/>
      <c r="K29" s="215"/>
      <c r="L29" s="100"/>
      <c r="M29" s="100"/>
      <c r="N29" s="100"/>
      <c r="O29" s="100"/>
      <c r="P29" s="100"/>
      <c r="Q29" s="100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176"/>
      <c r="AI29" s="250">
        <v>1</v>
      </c>
      <c r="AJ29" s="176" t="s">
        <v>195</v>
      </c>
      <c r="AK29" s="215"/>
      <c r="AL29" s="215"/>
      <c r="AM29" s="215"/>
      <c r="AN29" s="215"/>
      <c r="AO29" s="215"/>
      <c r="AP29" s="215"/>
      <c r="AQ29" s="215"/>
      <c r="AR29" s="269"/>
      <c r="AS29" s="96">
        <f t="shared" ref="AS29:BB29" si="13">AS30+AS31+AS32+AS33</f>
        <v>0</v>
      </c>
      <c r="AT29" s="96">
        <f t="shared" si="13"/>
        <v>0</v>
      </c>
      <c r="AU29" s="96">
        <f t="shared" si="13"/>
        <v>0</v>
      </c>
      <c r="AV29" s="96">
        <f t="shared" si="13"/>
        <v>0</v>
      </c>
      <c r="AW29" s="96">
        <f t="shared" si="13"/>
        <v>0</v>
      </c>
      <c r="AX29" s="96">
        <f t="shared" si="13"/>
        <v>0</v>
      </c>
      <c r="AY29" s="96">
        <f t="shared" si="13"/>
        <v>0</v>
      </c>
      <c r="AZ29" s="96">
        <f t="shared" si="13"/>
        <v>0</v>
      </c>
      <c r="BA29" s="96">
        <f t="shared" si="13"/>
        <v>0</v>
      </c>
      <c r="BB29" s="221">
        <f t="shared" si="13"/>
        <v>0</v>
      </c>
      <c r="BC29" s="95">
        <f t="shared" si="11"/>
        <v>0</v>
      </c>
      <c r="BD29" s="94"/>
      <c r="BE29" s="47"/>
      <c r="CC29" s="199" t="str">
        <f t="shared" si="12"/>
        <v>Собственные средствада</v>
      </c>
    </row>
    <row r="30" spans="3:81" ht="11.25" hidden="1" customHeight="1">
      <c r="C30" s="45"/>
      <c r="D30" s="251"/>
      <c r="E30" s="100"/>
      <c r="F30" s="252"/>
      <c r="G30" s="252"/>
      <c r="H30" s="252"/>
      <c r="I30" s="252"/>
      <c r="J30" s="252"/>
      <c r="K30" s="252"/>
      <c r="L30" s="100"/>
      <c r="M30" s="100"/>
      <c r="N30" s="100"/>
      <c r="O30" s="100"/>
      <c r="P30" s="100"/>
      <c r="Q30" s="100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3"/>
      <c r="AI30" s="254" t="s">
        <v>196</v>
      </c>
      <c r="AJ30" s="245" t="s">
        <v>217</v>
      </c>
      <c r="AK30" s="267"/>
      <c r="AL30" s="267"/>
      <c r="AM30" s="267"/>
      <c r="AN30" s="267"/>
      <c r="AO30" s="267"/>
      <c r="AP30" s="267"/>
      <c r="AQ30" s="267"/>
      <c r="AR30" s="270"/>
      <c r="AS30" s="98">
        <f t="shared" ref="AS30:BB33" si="14">SUMIF($CB$49:$CB$171,$CC30,AS$49:AS$171)</f>
        <v>0</v>
      </c>
      <c r="AT30" s="98">
        <f t="shared" si="14"/>
        <v>0</v>
      </c>
      <c r="AU30" s="98">
        <f t="shared" si="14"/>
        <v>0</v>
      </c>
      <c r="AV30" s="98">
        <f t="shared" si="14"/>
        <v>0</v>
      </c>
      <c r="AW30" s="98">
        <f t="shared" si="14"/>
        <v>0</v>
      </c>
      <c r="AX30" s="98">
        <f t="shared" si="14"/>
        <v>0</v>
      </c>
      <c r="AY30" s="98">
        <f t="shared" si="14"/>
        <v>0</v>
      </c>
      <c r="AZ30" s="98">
        <f t="shared" si="14"/>
        <v>0</v>
      </c>
      <c r="BA30" s="98">
        <f t="shared" si="14"/>
        <v>0</v>
      </c>
      <c r="BB30" s="222">
        <f t="shared" si="14"/>
        <v>0</v>
      </c>
      <c r="BC30" s="255">
        <f t="shared" si="11"/>
        <v>0</v>
      </c>
      <c r="BD30" s="94"/>
      <c r="BE30" s="47"/>
      <c r="BN30" s="199" t="str">
        <f>AJ30 &amp; "0"</f>
        <v>Прибыль направляемая на инвестиции0</v>
      </c>
      <c r="CC30" s="199" t="str">
        <f t="shared" si="12"/>
        <v>Прибыль направляемая на инвестициида</v>
      </c>
    </row>
    <row r="31" spans="3:81" hidden="1">
      <c r="C31" s="45"/>
      <c r="D31" s="251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248"/>
      <c r="AI31" s="254" t="s">
        <v>197</v>
      </c>
      <c r="AJ31" s="246" t="s">
        <v>198</v>
      </c>
      <c r="AK31" s="271"/>
      <c r="AL31" s="271"/>
      <c r="AM31" s="271"/>
      <c r="AN31" s="271"/>
      <c r="AO31" s="271"/>
      <c r="AP31" s="271"/>
      <c r="AQ31" s="271"/>
      <c r="AR31" s="272"/>
      <c r="AS31" s="98">
        <f t="shared" si="14"/>
        <v>0</v>
      </c>
      <c r="AT31" s="98">
        <f t="shared" si="14"/>
        <v>0</v>
      </c>
      <c r="AU31" s="98">
        <f t="shared" si="14"/>
        <v>0</v>
      </c>
      <c r="AV31" s="98">
        <f t="shared" si="14"/>
        <v>0</v>
      </c>
      <c r="AW31" s="98">
        <f t="shared" si="14"/>
        <v>0</v>
      </c>
      <c r="AX31" s="98">
        <f t="shared" si="14"/>
        <v>0</v>
      </c>
      <c r="AY31" s="98">
        <f t="shared" si="14"/>
        <v>0</v>
      </c>
      <c r="AZ31" s="98">
        <f t="shared" si="14"/>
        <v>0</v>
      </c>
      <c r="BA31" s="98">
        <f t="shared" si="14"/>
        <v>0</v>
      </c>
      <c r="BB31" s="222">
        <f t="shared" si="14"/>
        <v>0</v>
      </c>
      <c r="BC31" s="255">
        <f t="shared" si="11"/>
        <v>0</v>
      </c>
      <c r="BD31" s="94"/>
      <c r="BE31" s="47"/>
      <c r="BN31" s="199" t="str">
        <f>AJ31 &amp; "0"</f>
        <v>Амортизационные отчисления0</v>
      </c>
      <c r="CC31" s="199" t="str">
        <f t="shared" si="12"/>
        <v>Амортизационные отчисленияда</v>
      </c>
    </row>
    <row r="32" spans="3:81" hidden="1">
      <c r="C32" s="45"/>
      <c r="D32" s="251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248"/>
      <c r="AI32" s="254" t="s">
        <v>199</v>
      </c>
      <c r="AJ32" s="246" t="s">
        <v>200</v>
      </c>
      <c r="AK32" s="271"/>
      <c r="AL32" s="271"/>
      <c r="AM32" s="271"/>
      <c r="AN32" s="271"/>
      <c r="AO32" s="271"/>
      <c r="AP32" s="271"/>
      <c r="AQ32" s="271"/>
      <c r="AR32" s="272"/>
      <c r="AS32" s="98">
        <f t="shared" si="14"/>
        <v>0</v>
      </c>
      <c r="AT32" s="98">
        <f t="shared" si="14"/>
        <v>0</v>
      </c>
      <c r="AU32" s="98">
        <f t="shared" si="14"/>
        <v>0</v>
      </c>
      <c r="AV32" s="98">
        <f t="shared" si="14"/>
        <v>0</v>
      </c>
      <c r="AW32" s="98">
        <f t="shared" si="14"/>
        <v>0</v>
      </c>
      <c r="AX32" s="98">
        <f t="shared" si="14"/>
        <v>0</v>
      </c>
      <c r="AY32" s="98">
        <f t="shared" si="14"/>
        <v>0</v>
      </c>
      <c r="AZ32" s="98">
        <f t="shared" si="14"/>
        <v>0</v>
      </c>
      <c r="BA32" s="98">
        <f t="shared" si="14"/>
        <v>0</v>
      </c>
      <c r="BB32" s="222">
        <f t="shared" si="14"/>
        <v>0</v>
      </c>
      <c r="BC32" s="255">
        <f t="shared" si="11"/>
        <v>0</v>
      </c>
      <c r="BD32" s="94"/>
      <c r="BE32" s="47"/>
      <c r="BN32" s="199" t="str">
        <f>AJ32 &amp; "0"</f>
        <v>Прочие собственные средства0</v>
      </c>
      <c r="CC32" s="199" t="str">
        <f t="shared" si="12"/>
        <v>Прочие собственные средствада</v>
      </c>
    </row>
    <row r="33" spans="3:81" ht="11.25" hidden="1" customHeight="1">
      <c r="C33" s="45"/>
      <c r="D33" s="251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248"/>
      <c r="AI33" s="254" t="s">
        <v>268</v>
      </c>
      <c r="AJ33" s="245" t="s">
        <v>273</v>
      </c>
      <c r="AK33" s="267"/>
      <c r="AL33" s="267"/>
      <c r="AM33" s="267"/>
      <c r="AN33" s="267"/>
      <c r="AO33" s="267"/>
      <c r="AP33" s="267"/>
      <c r="AQ33" s="267"/>
      <c r="AR33" s="270"/>
      <c r="AS33" s="98">
        <f t="shared" si="14"/>
        <v>0</v>
      </c>
      <c r="AT33" s="98">
        <f t="shared" si="14"/>
        <v>0</v>
      </c>
      <c r="AU33" s="98">
        <f t="shared" si="14"/>
        <v>0</v>
      </c>
      <c r="AV33" s="98">
        <f t="shared" si="14"/>
        <v>0</v>
      </c>
      <c r="AW33" s="98">
        <f t="shared" si="14"/>
        <v>0</v>
      </c>
      <c r="AX33" s="98">
        <f t="shared" si="14"/>
        <v>0</v>
      </c>
      <c r="AY33" s="98">
        <f t="shared" si="14"/>
        <v>0</v>
      </c>
      <c r="AZ33" s="98">
        <f t="shared" si="14"/>
        <v>0</v>
      </c>
      <c r="BA33" s="98">
        <f t="shared" si="14"/>
        <v>0</v>
      </c>
      <c r="BB33" s="222">
        <f t="shared" si="14"/>
        <v>0</v>
      </c>
      <c r="BC33" s="255">
        <f t="shared" si="11"/>
        <v>0</v>
      </c>
      <c r="BD33" s="94"/>
      <c r="BE33" s="47"/>
      <c r="BN33" s="199" t="str">
        <f>AJ33 &amp; "0"</f>
        <v>За счет платы за технологическое присоединение0</v>
      </c>
      <c r="CC33" s="199" t="str">
        <f t="shared" si="12"/>
        <v>За счет платы за технологическое присоединениеда</v>
      </c>
    </row>
    <row r="34" spans="3:81" hidden="1">
      <c r="C34" s="45"/>
      <c r="D34" s="249"/>
      <c r="E34" s="100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176"/>
      <c r="AI34" s="250" t="s">
        <v>115</v>
      </c>
      <c r="AJ34" s="176" t="s">
        <v>201</v>
      </c>
      <c r="AK34" s="215"/>
      <c r="AL34" s="215"/>
      <c r="AM34" s="215"/>
      <c r="AN34" s="215"/>
      <c r="AO34" s="215"/>
      <c r="AP34" s="215"/>
      <c r="AQ34" s="215"/>
      <c r="AR34" s="269"/>
      <c r="AS34" s="96">
        <f t="shared" ref="AS34:BB34" si="15">SUM(AS35:AS37)</f>
        <v>0</v>
      </c>
      <c r="AT34" s="96">
        <f t="shared" si="15"/>
        <v>0</v>
      </c>
      <c r="AU34" s="96">
        <f t="shared" si="15"/>
        <v>0</v>
      </c>
      <c r="AV34" s="96">
        <f t="shared" si="15"/>
        <v>0</v>
      </c>
      <c r="AW34" s="96">
        <f t="shared" si="15"/>
        <v>0</v>
      </c>
      <c r="AX34" s="96">
        <f t="shared" si="15"/>
        <v>0</v>
      </c>
      <c r="AY34" s="96">
        <f t="shared" si="15"/>
        <v>0</v>
      </c>
      <c r="AZ34" s="96">
        <f t="shared" si="15"/>
        <v>0</v>
      </c>
      <c r="BA34" s="96">
        <f t="shared" si="15"/>
        <v>0</v>
      </c>
      <c r="BB34" s="221">
        <f t="shared" si="15"/>
        <v>0</v>
      </c>
      <c r="BC34" s="95">
        <f t="shared" si="11"/>
        <v>0</v>
      </c>
      <c r="BD34" s="94"/>
      <c r="BE34" s="47"/>
      <c r="BN34" s="200"/>
      <c r="CC34" s="199" t="str">
        <f t="shared" si="12"/>
        <v>Привлеченные средствада</v>
      </c>
    </row>
    <row r="35" spans="3:81" hidden="1">
      <c r="C35" s="45"/>
      <c r="D35" s="251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248"/>
      <c r="AI35" s="254" t="s">
        <v>202</v>
      </c>
      <c r="AJ35" s="246" t="s">
        <v>203</v>
      </c>
      <c r="AK35" s="271"/>
      <c r="AL35" s="271"/>
      <c r="AM35" s="271"/>
      <c r="AN35" s="271"/>
      <c r="AO35" s="271"/>
      <c r="AP35" s="271"/>
      <c r="AQ35" s="271"/>
      <c r="AR35" s="272"/>
      <c r="AS35" s="98">
        <f t="shared" ref="AS35:BB37" si="16">SUMIF($CB$49:$CB$171,$CC35,AS$49:AS$171)</f>
        <v>0</v>
      </c>
      <c r="AT35" s="98">
        <f t="shared" si="16"/>
        <v>0</v>
      </c>
      <c r="AU35" s="98">
        <f t="shared" si="16"/>
        <v>0</v>
      </c>
      <c r="AV35" s="98">
        <f t="shared" si="16"/>
        <v>0</v>
      </c>
      <c r="AW35" s="98">
        <f t="shared" si="16"/>
        <v>0</v>
      </c>
      <c r="AX35" s="98">
        <f t="shared" si="16"/>
        <v>0</v>
      </c>
      <c r="AY35" s="98">
        <f t="shared" si="16"/>
        <v>0</v>
      </c>
      <c r="AZ35" s="98">
        <f t="shared" si="16"/>
        <v>0</v>
      </c>
      <c r="BA35" s="98">
        <f t="shared" si="16"/>
        <v>0</v>
      </c>
      <c r="BB35" s="222">
        <f t="shared" si="16"/>
        <v>0</v>
      </c>
      <c r="BC35" s="255">
        <f t="shared" si="11"/>
        <v>0</v>
      </c>
      <c r="BD35" s="94"/>
      <c r="BE35" s="47"/>
      <c r="BN35" s="199" t="str">
        <f>AJ35 &amp; "0"</f>
        <v>Кредиты0</v>
      </c>
      <c r="CC35" s="199" t="str">
        <f t="shared" si="12"/>
        <v>Кредитыда</v>
      </c>
    </row>
    <row r="36" spans="3:81" hidden="1">
      <c r="C36" s="45"/>
      <c r="D36" s="251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248"/>
      <c r="AI36" s="254" t="s">
        <v>204</v>
      </c>
      <c r="AJ36" s="246" t="s">
        <v>205</v>
      </c>
      <c r="AK36" s="271"/>
      <c r="AL36" s="271"/>
      <c r="AM36" s="271"/>
      <c r="AN36" s="271"/>
      <c r="AO36" s="271"/>
      <c r="AP36" s="271"/>
      <c r="AQ36" s="271"/>
      <c r="AR36" s="272"/>
      <c r="AS36" s="98">
        <f t="shared" si="16"/>
        <v>0</v>
      </c>
      <c r="AT36" s="98">
        <f t="shared" si="16"/>
        <v>0</v>
      </c>
      <c r="AU36" s="98">
        <f t="shared" si="16"/>
        <v>0</v>
      </c>
      <c r="AV36" s="98">
        <f t="shared" si="16"/>
        <v>0</v>
      </c>
      <c r="AW36" s="98">
        <f t="shared" si="16"/>
        <v>0</v>
      </c>
      <c r="AX36" s="98">
        <f t="shared" si="16"/>
        <v>0</v>
      </c>
      <c r="AY36" s="98">
        <f t="shared" si="16"/>
        <v>0</v>
      </c>
      <c r="AZ36" s="98">
        <f t="shared" si="16"/>
        <v>0</v>
      </c>
      <c r="BA36" s="98">
        <f t="shared" si="16"/>
        <v>0</v>
      </c>
      <c r="BB36" s="222">
        <f t="shared" si="16"/>
        <v>0</v>
      </c>
      <c r="BC36" s="255">
        <f t="shared" si="11"/>
        <v>0</v>
      </c>
      <c r="BD36" s="94"/>
      <c r="BE36" s="47"/>
      <c r="BN36" s="199" t="str">
        <f>AJ36 &amp; "0"</f>
        <v>Займы0</v>
      </c>
      <c r="CC36" s="199" t="str">
        <f t="shared" si="12"/>
        <v>Займыда</v>
      </c>
    </row>
    <row r="37" spans="3:81" ht="11.25" hidden="1" customHeight="1">
      <c r="C37" s="45"/>
      <c r="D37" s="251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248"/>
      <c r="AI37" s="254" t="s">
        <v>206</v>
      </c>
      <c r="AJ37" s="246" t="s">
        <v>207</v>
      </c>
      <c r="AK37" s="271"/>
      <c r="AL37" s="271"/>
      <c r="AM37" s="271"/>
      <c r="AN37" s="271"/>
      <c r="AO37" s="271"/>
      <c r="AP37" s="271"/>
      <c r="AQ37" s="271"/>
      <c r="AR37" s="272"/>
      <c r="AS37" s="98">
        <f t="shared" si="16"/>
        <v>0</v>
      </c>
      <c r="AT37" s="98">
        <f t="shared" si="16"/>
        <v>0</v>
      </c>
      <c r="AU37" s="98">
        <f t="shared" si="16"/>
        <v>0</v>
      </c>
      <c r="AV37" s="98">
        <f t="shared" si="16"/>
        <v>0</v>
      </c>
      <c r="AW37" s="98">
        <f t="shared" si="16"/>
        <v>0</v>
      </c>
      <c r="AX37" s="98">
        <f t="shared" si="16"/>
        <v>0</v>
      </c>
      <c r="AY37" s="98">
        <f t="shared" si="16"/>
        <v>0</v>
      </c>
      <c r="AZ37" s="98">
        <f t="shared" si="16"/>
        <v>0</v>
      </c>
      <c r="BA37" s="98">
        <f t="shared" si="16"/>
        <v>0</v>
      </c>
      <c r="BB37" s="222">
        <f t="shared" si="16"/>
        <v>0</v>
      </c>
      <c r="BC37" s="255">
        <f t="shared" si="11"/>
        <v>0</v>
      </c>
      <c r="BD37" s="94"/>
      <c r="BN37" s="199" t="str">
        <f>AJ37 &amp; "0"</f>
        <v>Прочие привлеченные средства0</v>
      </c>
      <c r="CC37" s="199" t="str">
        <f t="shared" si="12"/>
        <v>Прочие привлеченные средствада</v>
      </c>
    </row>
    <row r="38" spans="3:81" hidden="1">
      <c r="C38" s="45"/>
      <c r="D38" s="249"/>
      <c r="E38" s="100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176"/>
      <c r="AI38" s="250" t="s">
        <v>116</v>
      </c>
      <c r="AJ38" s="176" t="s">
        <v>208</v>
      </c>
      <c r="AK38" s="215"/>
      <c r="AL38" s="215"/>
      <c r="AM38" s="215"/>
      <c r="AN38" s="215"/>
      <c r="AO38" s="215"/>
      <c r="AP38" s="215"/>
      <c r="AQ38" s="215"/>
      <c r="AR38" s="269"/>
      <c r="AS38" s="96">
        <f t="shared" ref="AS38:BB38" si="17">SUM(AS39:AS41)</f>
        <v>0</v>
      </c>
      <c r="AT38" s="96">
        <f t="shared" si="17"/>
        <v>0</v>
      </c>
      <c r="AU38" s="96">
        <f t="shared" si="17"/>
        <v>0</v>
      </c>
      <c r="AV38" s="96">
        <f t="shared" si="17"/>
        <v>0</v>
      </c>
      <c r="AW38" s="96">
        <f t="shared" si="17"/>
        <v>0</v>
      </c>
      <c r="AX38" s="96">
        <f t="shared" si="17"/>
        <v>0</v>
      </c>
      <c r="AY38" s="96">
        <f t="shared" si="17"/>
        <v>0</v>
      </c>
      <c r="AZ38" s="96">
        <f t="shared" si="17"/>
        <v>0</v>
      </c>
      <c r="BA38" s="96">
        <f t="shared" si="17"/>
        <v>0</v>
      </c>
      <c r="BB38" s="221">
        <f t="shared" si="17"/>
        <v>0</v>
      </c>
      <c r="BC38" s="95">
        <f t="shared" si="11"/>
        <v>0</v>
      </c>
      <c r="BD38" s="94"/>
      <c r="BN38" s="200"/>
      <c r="CC38" s="199" t="str">
        <f t="shared" si="12"/>
        <v>Бюджетное финансированиеда</v>
      </c>
    </row>
    <row r="39" spans="3:81" hidden="1">
      <c r="C39" s="45"/>
      <c r="D39" s="251"/>
      <c r="E39" s="100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3"/>
      <c r="AI39" s="254" t="s">
        <v>149</v>
      </c>
      <c r="AJ39" s="245" t="s">
        <v>209</v>
      </c>
      <c r="AK39" s="267"/>
      <c r="AL39" s="267"/>
      <c r="AM39" s="267"/>
      <c r="AN39" s="267"/>
      <c r="AO39" s="267"/>
      <c r="AP39" s="267"/>
      <c r="AQ39" s="267"/>
      <c r="AR39" s="270"/>
      <c r="AS39" s="98">
        <f t="shared" ref="AS39:BB41" si="18">SUMIF($CB$49:$CB$171,$CC39,AS$49:AS$171)</f>
        <v>0</v>
      </c>
      <c r="AT39" s="98">
        <f t="shared" si="18"/>
        <v>0</v>
      </c>
      <c r="AU39" s="98">
        <f t="shared" si="18"/>
        <v>0</v>
      </c>
      <c r="AV39" s="98">
        <f t="shared" si="18"/>
        <v>0</v>
      </c>
      <c r="AW39" s="98">
        <f t="shared" si="18"/>
        <v>0</v>
      </c>
      <c r="AX39" s="98">
        <f t="shared" si="18"/>
        <v>0</v>
      </c>
      <c r="AY39" s="98">
        <f t="shared" si="18"/>
        <v>0</v>
      </c>
      <c r="AZ39" s="98">
        <f t="shared" si="18"/>
        <v>0</v>
      </c>
      <c r="BA39" s="98">
        <f t="shared" si="18"/>
        <v>0</v>
      </c>
      <c r="BB39" s="222">
        <f t="shared" si="18"/>
        <v>0</v>
      </c>
      <c r="BC39" s="255">
        <f t="shared" si="11"/>
        <v>0</v>
      </c>
      <c r="BD39" s="94"/>
      <c r="BN39" s="199" t="str">
        <f>AJ39 &amp; "0"</f>
        <v>Федеральный бюджет0</v>
      </c>
      <c r="CC39" s="199" t="str">
        <f t="shared" si="12"/>
        <v>Федеральный бюджетда</v>
      </c>
    </row>
    <row r="40" spans="3:81" hidden="1">
      <c r="C40" s="45"/>
      <c r="D40" s="251"/>
      <c r="E40" s="100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3"/>
      <c r="AI40" s="254" t="s">
        <v>150</v>
      </c>
      <c r="AJ40" s="245" t="s">
        <v>210</v>
      </c>
      <c r="AK40" s="267"/>
      <c r="AL40" s="267"/>
      <c r="AM40" s="267"/>
      <c r="AN40" s="267"/>
      <c r="AO40" s="267"/>
      <c r="AP40" s="267"/>
      <c r="AQ40" s="267"/>
      <c r="AR40" s="270"/>
      <c r="AS40" s="98">
        <f t="shared" si="18"/>
        <v>0</v>
      </c>
      <c r="AT40" s="98">
        <f t="shared" si="18"/>
        <v>0</v>
      </c>
      <c r="AU40" s="98">
        <f t="shared" si="18"/>
        <v>0</v>
      </c>
      <c r="AV40" s="98">
        <f t="shared" si="18"/>
        <v>0</v>
      </c>
      <c r="AW40" s="98">
        <f t="shared" si="18"/>
        <v>0</v>
      </c>
      <c r="AX40" s="98">
        <f t="shared" si="18"/>
        <v>0</v>
      </c>
      <c r="AY40" s="98">
        <f t="shared" si="18"/>
        <v>0</v>
      </c>
      <c r="AZ40" s="98">
        <f t="shared" si="18"/>
        <v>0</v>
      </c>
      <c r="BA40" s="98">
        <f t="shared" si="18"/>
        <v>0</v>
      </c>
      <c r="BB40" s="222">
        <f t="shared" si="18"/>
        <v>0</v>
      </c>
      <c r="BC40" s="255">
        <f t="shared" si="11"/>
        <v>0</v>
      </c>
      <c r="BD40" s="94"/>
      <c r="BN40" s="199" t="str">
        <f>AJ40 &amp; "0"</f>
        <v>Бюджет субъекта РФ0</v>
      </c>
      <c r="CC40" s="199" t="str">
        <f t="shared" si="12"/>
        <v>Бюджет субъекта РФда</v>
      </c>
    </row>
    <row r="41" spans="3:81" ht="11.25" hidden="1" customHeight="1">
      <c r="C41" s="45"/>
      <c r="D41" s="251"/>
      <c r="E41" s="100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3"/>
      <c r="AI41" s="254" t="s">
        <v>23</v>
      </c>
      <c r="AJ41" s="245" t="s">
        <v>211</v>
      </c>
      <c r="AK41" s="267"/>
      <c r="AL41" s="267"/>
      <c r="AM41" s="267"/>
      <c r="AN41" s="267"/>
      <c r="AO41" s="267"/>
      <c r="AP41" s="267"/>
      <c r="AQ41" s="267"/>
      <c r="AR41" s="270"/>
      <c r="AS41" s="98">
        <f t="shared" si="18"/>
        <v>0</v>
      </c>
      <c r="AT41" s="98">
        <f t="shared" si="18"/>
        <v>0</v>
      </c>
      <c r="AU41" s="98">
        <f t="shared" si="18"/>
        <v>0</v>
      </c>
      <c r="AV41" s="98">
        <f t="shared" si="18"/>
        <v>0</v>
      </c>
      <c r="AW41" s="98">
        <f t="shared" si="18"/>
        <v>0</v>
      </c>
      <c r="AX41" s="98">
        <f t="shared" si="18"/>
        <v>0</v>
      </c>
      <c r="AY41" s="98">
        <f t="shared" si="18"/>
        <v>0</v>
      </c>
      <c r="AZ41" s="98">
        <f t="shared" si="18"/>
        <v>0</v>
      </c>
      <c r="BA41" s="98">
        <f t="shared" si="18"/>
        <v>0</v>
      </c>
      <c r="BB41" s="222">
        <f t="shared" si="18"/>
        <v>0</v>
      </c>
      <c r="BC41" s="255">
        <f t="shared" si="11"/>
        <v>0</v>
      </c>
      <c r="BD41" s="94"/>
      <c r="BN41" s="199" t="str">
        <f>AJ41 &amp; "0"</f>
        <v>Бюджет муниципального образования0</v>
      </c>
      <c r="CC41" s="199" t="str">
        <f t="shared" si="12"/>
        <v>Бюджет муниципального образованияда</v>
      </c>
    </row>
    <row r="42" spans="3:81" ht="11.25" hidden="1" customHeight="1">
      <c r="C42" s="45"/>
      <c r="D42" s="249"/>
      <c r="E42" s="100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176"/>
      <c r="AI42" s="250" t="s">
        <v>117</v>
      </c>
      <c r="AJ42" s="176" t="s">
        <v>212</v>
      </c>
      <c r="AK42" s="215"/>
      <c r="AL42" s="215"/>
      <c r="AM42" s="215"/>
      <c r="AN42" s="215"/>
      <c r="AO42" s="215"/>
      <c r="AP42" s="215"/>
      <c r="AQ42" s="215"/>
      <c r="AR42" s="269"/>
      <c r="AS42" s="96">
        <f t="shared" ref="AS42:BB42" si="19">SUM(AS43:AS44)</f>
        <v>0</v>
      </c>
      <c r="AT42" s="96">
        <f t="shared" si="19"/>
        <v>0</v>
      </c>
      <c r="AU42" s="96">
        <f t="shared" si="19"/>
        <v>0</v>
      </c>
      <c r="AV42" s="96">
        <f t="shared" si="19"/>
        <v>0</v>
      </c>
      <c r="AW42" s="96">
        <f t="shared" si="19"/>
        <v>0</v>
      </c>
      <c r="AX42" s="96">
        <f t="shared" si="19"/>
        <v>0</v>
      </c>
      <c r="AY42" s="96">
        <f t="shared" si="19"/>
        <v>0</v>
      </c>
      <c r="AZ42" s="96">
        <f t="shared" si="19"/>
        <v>0</v>
      </c>
      <c r="BA42" s="96">
        <f t="shared" si="19"/>
        <v>0</v>
      </c>
      <c r="BB42" s="221">
        <f t="shared" si="19"/>
        <v>0</v>
      </c>
      <c r="BC42" s="95">
        <f t="shared" si="11"/>
        <v>0</v>
      </c>
      <c r="BD42" s="94"/>
      <c r="BN42" s="200"/>
      <c r="CC42" s="199" t="str">
        <f t="shared" si="12"/>
        <v>Прочие источники финансированияда</v>
      </c>
    </row>
    <row r="43" spans="3:81" hidden="1">
      <c r="C43" s="45"/>
      <c r="D43" s="251"/>
      <c r="E43" s="100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3"/>
      <c r="AI43" s="254" t="s">
        <v>213</v>
      </c>
      <c r="AJ43" s="245" t="s">
        <v>214</v>
      </c>
      <c r="AK43" s="267"/>
      <c r="AL43" s="267"/>
      <c r="AM43" s="267"/>
      <c r="AN43" s="267"/>
      <c r="AO43" s="267"/>
      <c r="AP43" s="267"/>
      <c r="AQ43" s="267"/>
      <c r="AR43" s="270"/>
      <c r="AS43" s="98">
        <f t="shared" ref="AS43:BB44" si="20">SUMIF($CB$49:$CB$171,$CC43,AS$49:AS$171)</f>
        <v>0</v>
      </c>
      <c r="AT43" s="98">
        <f t="shared" si="20"/>
        <v>0</v>
      </c>
      <c r="AU43" s="98">
        <f t="shared" si="20"/>
        <v>0</v>
      </c>
      <c r="AV43" s="98">
        <f t="shared" si="20"/>
        <v>0</v>
      </c>
      <c r="AW43" s="98">
        <f t="shared" si="20"/>
        <v>0</v>
      </c>
      <c r="AX43" s="98">
        <f t="shared" si="20"/>
        <v>0</v>
      </c>
      <c r="AY43" s="98">
        <f t="shared" si="20"/>
        <v>0</v>
      </c>
      <c r="AZ43" s="98">
        <f t="shared" si="20"/>
        <v>0</v>
      </c>
      <c r="BA43" s="98">
        <f t="shared" si="20"/>
        <v>0</v>
      </c>
      <c r="BB43" s="222">
        <f t="shared" si="20"/>
        <v>0</v>
      </c>
      <c r="BC43" s="255">
        <f t="shared" si="11"/>
        <v>0</v>
      </c>
      <c r="BD43" s="94"/>
      <c r="BN43" s="199" t="str">
        <f>AJ43 &amp; "0"</f>
        <v>Лизинг0</v>
      </c>
      <c r="CC43" s="199" t="str">
        <f t="shared" si="12"/>
        <v>Лизингда</v>
      </c>
    </row>
    <row r="44" spans="3:81" hidden="1">
      <c r="C44" s="45"/>
      <c r="D44" s="251"/>
      <c r="E44" s="100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3"/>
      <c r="AI44" s="254" t="s">
        <v>215</v>
      </c>
      <c r="AJ44" s="192" t="s">
        <v>216</v>
      </c>
      <c r="AK44" s="273"/>
      <c r="AL44" s="273"/>
      <c r="AM44" s="273"/>
      <c r="AN44" s="273"/>
      <c r="AO44" s="273"/>
      <c r="AP44" s="273"/>
      <c r="AQ44" s="273"/>
      <c r="AR44" s="274"/>
      <c r="AS44" s="98">
        <f t="shared" si="20"/>
        <v>0</v>
      </c>
      <c r="AT44" s="98">
        <f t="shared" si="20"/>
        <v>0</v>
      </c>
      <c r="AU44" s="98">
        <f t="shared" si="20"/>
        <v>0</v>
      </c>
      <c r="AV44" s="98">
        <f t="shared" si="20"/>
        <v>0</v>
      </c>
      <c r="AW44" s="98">
        <f t="shared" si="20"/>
        <v>0</v>
      </c>
      <c r="AX44" s="98">
        <f t="shared" si="20"/>
        <v>0</v>
      </c>
      <c r="AY44" s="98">
        <f t="shared" si="20"/>
        <v>0</v>
      </c>
      <c r="AZ44" s="98">
        <f t="shared" si="20"/>
        <v>0</v>
      </c>
      <c r="BA44" s="98">
        <f t="shared" si="20"/>
        <v>0</v>
      </c>
      <c r="BB44" s="222">
        <f t="shared" si="20"/>
        <v>0</v>
      </c>
      <c r="BC44" s="319">
        <f t="shared" si="11"/>
        <v>0</v>
      </c>
      <c r="BD44" s="94"/>
      <c r="BN44" s="199" t="str">
        <f>AJ44 &amp; "0"</f>
        <v>Прочие0</v>
      </c>
      <c r="CC44" s="199" t="str">
        <f t="shared" si="12"/>
        <v>Прочиеда</v>
      </c>
    </row>
    <row r="45" spans="3:81" ht="15" customHeight="1">
      <c r="C45" s="45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47"/>
      <c r="BD45" s="47"/>
      <c r="BE45" s="47"/>
      <c r="BF45" s="47"/>
      <c r="BG45" s="47"/>
      <c r="BH45" s="47"/>
    </row>
    <row r="46" spans="3:81" ht="15" customHeight="1">
      <c r="C46" s="45"/>
      <c r="D46" s="51" t="s">
        <v>159</v>
      </c>
      <c r="E46" s="92"/>
      <c r="F46" s="9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94"/>
    </row>
    <row r="47" spans="3:81" ht="20.25" customHeight="1">
      <c r="C47" s="45"/>
      <c r="D47" s="395" t="s">
        <v>33</v>
      </c>
      <c r="E47" s="395" t="s">
        <v>191</v>
      </c>
      <c r="F47" s="395" t="s">
        <v>192</v>
      </c>
      <c r="G47" s="389" t="s">
        <v>160</v>
      </c>
      <c r="H47" s="383" t="s">
        <v>265</v>
      </c>
      <c r="I47" s="393"/>
      <c r="J47" s="393"/>
      <c r="K47" s="389" t="s">
        <v>230</v>
      </c>
      <c r="L47" s="383" t="s">
        <v>239</v>
      </c>
      <c r="M47" s="383" t="s">
        <v>282</v>
      </c>
      <c r="N47" s="393"/>
      <c r="O47" s="389" t="s">
        <v>240</v>
      </c>
      <c r="P47" s="394"/>
      <c r="Q47" s="187"/>
      <c r="R47" s="397" t="s">
        <v>266</v>
      </c>
      <c r="S47" s="383" t="s">
        <v>250</v>
      </c>
      <c r="T47" s="383" t="s">
        <v>259</v>
      </c>
      <c r="U47" s="383" t="s">
        <v>260</v>
      </c>
      <c r="V47" s="383" t="s">
        <v>261</v>
      </c>
      <c r="W47" s="393"/>
      <c r="X47" s="393"/>
      <c r="Y47" s="393"/>
      <c r="Z47" s="393"/>
      <c r="AA47" s="393"/>
      <c r="AB47" s="393"/>
      <c r="AC47" s="383" t="s">
        <v>265</v>
      </c>
      <c r="AD47" s="393"/>
      <c r="AE47" s="393"/>
      <c r="AF47" s="393"/>
      <c r="AG47" s="393"/>
      <c r="AH47" s="187"/>
      <c r="AI47" s="397" t="s">
        <v>267</v>
      </c>
      <c r="AJ47" s="389" t="s">
        <v>158</v>
      </c>
      <c r="AK47" s="383" t="s">
        <v>311</v>
      </c>
      <c r="AL47" s="383" t="s">
        <v>312</v>
      </c>
      <c r="AM47" s="383" t="s">
        <v>313</v>
      </c>
      <c r="AN47" s="383" t="s">
        <v>314</v>
      </c>
      <c r="AO47" s="383" t="s">
        <v>315</v>
      </c>
      <c r="AP47" s="383" t="s">
        <v>316</v>
      </c>
      <c r="AQ47" s="383" t="s">
        <v>317</v>
      </c>
      <c r="AR47" s="383" t="s">
        <v>318</v>
      </c>
      <c r="AS47" s="383" t="s">
        <v>279</v>
      </c>
      <c r="AT47" s="399" t="str">
        <f>"Факт за прошлые периоды по 31.12." &amp; god -1</f>
        <v>Факт за прошлые периоды по 31.12.2020</v>
      </c>
      <c r="AU47" s="383" t="str">
        <f>"Утверждено на "&amp;Титульный!$F$9&amp;" год ¹"</f>
        <v>Утверждено на 2021 год ¹</v>
      </c>
      <c r="AV47" s="383" t="str">
        <f>"Факт за I полугодие " &amp; Титульный!$F$9 &amp; " года ²³"</f>
        <v>Факт за I полугодие 2021 года ²³</v>
      </c>
      <c r="AW47" s="383" t="str">
        <f>"Всего факт за " &amp; Титульный!$F$10 &amp; " " &amp; Титульный!$F$9 &amp; " года ²³"</f>
        <v>Всего факт за год 2021 года ²³</v>
      </c>
      <c r="AX47" s="383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47" s="383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47" s="383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47" s="383" t="s">
        <v>395</v>
      </c>
      <c r="BB47" s="385" t="s">
        <v>290</v>
      </c>
      <c r="BC47" s="381" t="s">
        <v>295</v>
      </c>
      <c r="BD47" s="382"/>
      <c r="BE47" s="382"/>
      <c r="BF47" s="382"/>
      <c r="BG47" s="379" t="s">
        <v>298</v>
      </c>
      <c r="BH47" s="380"/>
      <c r="BI47" s="94"/>
    </row>
    <row r="48" spans="3:81" ht="59.25" customHeight="1">
      <c r="C48" s="45"/>
      <c r="D48" s="396"/>
      <c r="E48" s="396"/>
      <c r="F48" s="396"/>
      <c r="G48" s="390"/>
      <c r="H48" s="240" t="s">
        <v>154</v>
      </c>
      <c r="I48" s="240" t="s">
        <v>155</v>
      </c>
      <c r="J48" s="240" t="s">
        <v>156</v>
      </c>
      <c r="K48" s="390"/>
      <c r="L48" s="384"/>
      <c r="M48" s="240" t="s">
        <v>283</v>
      </c>
      <c r="N48" s="240" t="s">
        <v>284</v>
      </c>
      <c r="O48" s="240" t="s">
        <v>257</v>
      </c>
      <c r="P48" s="240" t="s">
        <v>285</v>
      </c>
      <c r="Q48" s="241"/>
      <c r="R48" s="398"/>
      <c r="S48" s="384"/>
      <c r="T48" s="384"/>
      <c r="U48" s="384"/>
      <c r="V48" s="240" t="s">
        <v>154</v>
      </c>
      <c r="W48" s="240" t="s">
        <v>155</v>
      </c>
      <c r="X48" s="240" t="s">
        <v>156</v>
      </c>
      <c r="Y48" s="240" t="s">
        <v>262</v>
      </c>
      <c r="Z48" s="240" t="s">
        <v>156</v>
      </c>
      <c r="AA48" s="240" t="s">
        <v>263</v>
      </c>
      <c r="AB48" s="240" t="s">
        <v>264</v>
      </c>
      <c r="AC48" s="240" t="s">
        <v>154</v>
      </c>
      <c r="AD48" s="240" t="s">
        <v>155</v>
      </c>
      <c r="AE48" s="240" t="s">
        <v>156</v>
      </c>
      <c r="AF48" s="240" t="s">
        <v>262</v>
      </c>
      <c r="AG48" s="240" t="s">
        <v>156</v>
      </c>
      <c r="AH48" s="241"/>
      <c r="AI48" s="398"/>
      <c r="AJ48" s="390"/>
      <c r="AK48" s="384"/>
      <c r="AL48" s="384"/>
      <c r="AM48" s="384"/>
      <c r="AN48" s="384"/>
      <c r="AO48" s="384"/>
      <c r="AP48" s="384"/>
      <c r="AQ48" s="384"/>
      <c r="AR48" s="384"/>
      <c r="AS48" s="384"/>
      <c r="AT48" s="400"/>
      <c r="AU48" s="384"/>
      <c r="AV48" s="384"/>
      <c r="AW48" s="384"/>
      <c r="AX48" s="384"/>
      <c r="AY48" s="384"/>
      <c r="AZ48" s="384"/>
      <c r="BA48" s="384"/>
      <c r="BB48" s="386"/>
      <c r="BC48" s="256" t="s">
        <v>293</v>
      </c>
      <c r="BD48" s="256" t="s">
        <v>294</v>
      </c>
      <c r="BE48" s="240" t="s">
        <v>296</v>
      </c>
      <c r="BF48" s="240" t="s">
        <v>297</v>
      </c>
      <c r="BG48" s="244" t="s">
        <v>298</v>
      </c>
      <c r="BH48" s="244" t="s">
        <v>299</v>
      </c>
      <c r="BI48" s="94"/>
    </row>
    <row r="49" spans="3:61" ht="12.75" customHeight="1" thickBot="1">
      <c r="C49" s="45"/>
      <c r="D49" s="101"/>
      <c r="E49" s="101"/>
      <c r="F49" s="101"/>
      <c r="G49" s="176" t="s">
        <v>138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47" t="s">
        <v>138</v>
      </c>
      <c r="AK49" s="247"/>
      <c r="AL49" s="247"/>
      <c r="AM49" s="247"/>
      <c r="AN49" s="247"/>
      <c r="AO49" s="247"/>
      <c r="AP49" s="247"/>
      <c r="AQ49" s="247"/>
      <c r="AR49" s="247"/>
      <c r="AS49" s="95">
        <f t="shared" ref="AS49:BA49" si="21">SUMIF($BI50:$BI51,"&lt;&gt;1",AS50:AS51)</f>
        <v>0</v>
      </c>
      <c r="AT49" s="95">
        <f t="shared" si="21"/>
        <v>0</v>
      </c>
      <c r="AU49" s="95">
        <f t="shared" si="21"/>
        <v>0</v>
      </c>
      <c r="AV49" s="95">
        <f t="shared" si="21"/>
        <v>0</v>
      </c>
      <c r="AW49" s="95">
        <f t="shared" si="21"/>
        <v>0</v>
      </c>
      <c r="AX49" s="95">
        <f t="shared" si="21"/>
        <v>0</v>
      </c>
      <c r="AY49" s="95">
        <f t="shared" si="21"/>
        <v>0</v>
      </c>
      <c r="AZ49" s="95">
        <f t="shared" si="21"/>
        <v>0</v>
      </c>
      <c r="BA49" s="95">
        <f t="shared" si="21"/>
        <v>0</v>
      </c>
      <c r="BB49" s="257"/>
      <c r="BC49" s="219"/>
      <c r="BD49" s="219"/>
      <c r="BE49" s="219"/>
      <c r="BF49" s="219"/>
      <c r="BG49" s="219"/>
      <c r="BH49" s="219"/>
      <c r="BI49" s="94"/>
    </row>
    <row r="50" spans="3:61" ht="12" hidden="1" customHeight="1" thickBot="1">
      <c r="C50" s="45"/>
      <c r="D50" s="93">
        <v>0</v>
      </c>
      <c r="E50" s="93"/>
      <c r="F50" s="93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94"/>
    </row>
    <row r="51" spans="3:61">
      <c r="C51" s="284"/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279"/>
      <c r="BI51" s="94"/>
    </row>
    <row r="52" spans="3:61" ht="15.75" customHeight="1">
      <c r="C52" s="45"/>
      <c r="D52" s="102"/>
      <c r="E52" s="10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3:61" ht="15" customHeight="1">
      <c r="C53" s="45"/>
      <c r="D53" s="51" t="s">
        <v>161</v>
      </c>
      <c r="E53" s="92"/>
      <c r="F53" s="9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94"/>
    </row>
    <row r="54" spans="3:61" ht="20.25" customHeight="1">
      <c r="C54" s="45"/>
      <c r="D54" s="395" t="s">
        <v>33</v>
      </c>
      <c r="E54" s="395" t="s">
        <v>191</v>
      </c>
      <c r="F54" s="395" t="s">
        <v>192</v>
      </c>
      <c r="G54" s="389" t="s">
        <v>160</v>
      </c>
      <c r="H54" s="383" t="s">
        <v>265</v>
      </c>
      <c r="I54" s="393"/>
      <c r="J54" s="393"/>
      <c r="K54" s="389" t="s">
        <v>230</v>
      </c>
      <c r="L54" s="383" t="s">
        <v>239</v>
      </c>
      <c r="M54" s="383" t="s">
        <v>282</v>
      </c>
      <c r="N54" s="393"/>
      <c r="O54" s="389" t="s">
        <v>240</v>
      </c>
      <c r="P54" s="394"/>
      <c r="Q54" s="187"/>
      <c r="R54" s="397" t="s">
        <v>266</v>
      </c>
      <c r="S54" s="383" t="s">
        <v>250</v>
      </c>
      <c r="T54" s="383" t="s">
        <v>259</v>
      </c>
      <c r="U54" s="383" t="s">
        <v>260</v>
      </c>
      <c r="V54" s="383" t="s">
        <v>261</v>
      </c>
      <c r="W54" s="393"/>
      <c r="X54" s="393"/>
      <c r="Y54" s="393"/>
      <c r="Z54" s="393"/>
      <c r="AA54" s="393"/>
      <c r="AB54" s="393"/>
      <c r="AC54" s="383" t="s">
        <v>265</v>
      </c>
      <c r="AD54" s="393"/>
      <c r="AE54" s="393"/>
      <c r="AF54" s="393"/>
      <c r="AG54" s="393"/>
      <c r="AH54" s="187"/>
      <c r="AI54" s="397" t="s">
        <v>267</v>
      </c>
      <c r="AJ54" s="389" t="s">
        <v>158</v>
      </c>
      <c r="AK54" s="399" t="s">
        <v>311</v>
      </c>
      <c r="AL54" s="383" t="s">
        <v>312</v>
      </c>
      <c r="AM54" s="383" t="s">
        <v>313</v>
      </c>
      <c r="AN54" s="383" t="s">
        <v>314</v>
      </c>
      <c r="AO54" s="383" t="s">
        <v>315</v>
      </c>
      <c r="AP54" s="383" t="s">
        <v>316</v>
      </c>
      <c r="AQ54" s="383" t="s">
        <v>317</v>
      </c>
      <c r="AR54" s="383" t="s">
        <v>318</v>
      </c>
      <c r="AS54" s="383" t="s">
        <v>279</v>
      </c>
      <c r="AT54" s="399" t="str">
        <f>"Факт за прошлые периоды по 31.12." &amp; god -1</f>
        <v>Факт за прошлые периоды по 31.12.2020</v>
      </c>
      <c r="AU54" s="383" t="str">
        <f>"Утверждено на "&amp;Титульный!$F$9&amp;" год ¹"</f>
        <v>Утверждено на 2021 год ¹</v>
      </c>
      <c r="AV54" s="383" t="str">
        <f>"Факт за I полугодие " &amp; Титульный!$F$9 &amp; " года ²³"</f>
        <v>Факт за I полугодие 2021 года ²³</v>
      </c>
      <c r="AW54" s="383" t="str">
        <f>"Всего факт за " &amp; Титульный!$F$10 &amp; " " &amp; Титульный!$F$9 &amp; " года ²³"</f>
        <v>Всего факт за год 2021 года ²³</v>
      </c>
      <c r="AX54" s="383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54" s="383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54" s="383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54" s="383" t="s">
        <v>395</v>
      </c>
      <c r="BB54" s="385" t="s">
        <v>290</v>
      </c>
      <c r="BC54" s="381" t="s">
        <v>295</v>
      </c>
      <c r="BD54" s="382"/>
      <c r="BE54" s="382"/>
      <c r="BF54" s="382"/>
      <c r="BG54" s="379" t="s">
        <v>298</v>
      </c>
      <c r="BH54" s="380"/>
      <c r="BI54" s="94"/>
    </row>
    <row r="55" spans="3:61" ht="59.25" customHeight="1">
      <c r="C55" s="45"/>
      <c r="D55" s="396"/>
      <c r="E55" s="396"/>
      <c r="F55" s="396"/>
      <c r="G55" s="390"/>
      <c r="H55" s="240" t="s">
        <v>154</v>
      </c>
      <c r="I55" s="240" t="s">
        <v>155</v>
      </c>
      <c r="J55" s="240" t="s">
        <v>156</v>
      </c>
      <c r="K55" s="390"/>
      <c r="L55" s="384"/>
      <c r="M55" s="240" t="s">
        <v>283</v>
      </c>
      <c r="N55" s="240" t="s">
        <v>284</v>
      </c>
      <c r="O55" s="240" t="s">
        <v>257</v>
      </c>
      <c r="P55" s="240" t="s">
        <v>285</v>
      </c>
      <c r="Q55" s="241"/>
      <c r="R55" s="398"/>
      <c r="S55" s="384"/>
      <c r="T55" s="384"/>
      <c r="U55" s="384"/>
      <c r="V55" s="240" t="s">
        <v>154</v>
      </c>
      <c r="W55" s="240" t="s">
        <v>155</v>
      </c>
      <c r="X55" s="240" t="s">
        <v>156</v>
      </c>
      <c r="Y55" s="240" t="s">
        <v>262</v>
      </c>
      <c r="Z55" s="240" t="s">
        <v>156</v>
      </c>
      <c r="AA55" s="240" t="s">
        <v>263</v>
      </c>
      <c r="AB55" s="240" t="s">
        <v>264</v>
      </c>
      <c r="AC55" s="240" t="s">
        <v>154</v>
      </c>
      <c r="AD55" s="240" t="s">
        <v>155</v>
      </c>
      <c r="AE55" s="240" t="s">
        <v>156</v>
      </c>
      <c r="AF55" s="240" t="s">
        <v>262</v>
      </c>
      <c r="AG55" s="240" t="s">
        <v>156</v>
      </c>
      <c r="AH55" s="241"/>
      <c r="AI55" s="398"/>
      <c r="AJ55" s="390"/>
      <c r="AK55" s="401"/>
      <c r="AL55" s="384"/>
      <c r="AM55" s="384"/>
      <c r="AN55" s="384"/>
      <c r="AO55" s="384"/>
      <c r="AP55" s="384"/>
      <c r="AQ55" s="384"/>
      <c r="AR55" s="384"/>
      <c r="AS55" s="384"/>
      <c r="AT55" s="400"/>
      <c r="AU55" s="384"/>
      <c r="AV55" s="384"/>
      <c r="AW55" s="384"/>
      <c r="AX55" s="384"/>
      <c r="AY55" s="384"/>
      <c r="AZ55" s="384"/>
      <c r="BA55" s="384"/>
      <c r="BB55" s="386"/>
      <c r="BC55" s="256" t="s">
        <v>293</v>
      </c>
      <c r="BD55" s="256" t="s">
        <v>294</v>
      </c>
      <c r="BE55" s="240" t="s">
        <v>296</v>
      </c>
      <c r="BF55" s="240" t="s">
        <v>297</v>
      </c>
      <c r="BG55" s="244" t="s">
        <v>298</v>
      </c>
      <c r="BH55" s="244" t="s">
        <v>299</v>
      </c>
      <c r="BI55" s="94"/>
    </row>
    <row r="56" spans="3:61" ht="12.75" customHeight="1">
      <c r="C56" s="45"/>
      <c r="D56" s="101"/>
      <c r="E56" s="101"/>
      <c r="F56" s="101"/>
      <c r="G56" s="176" t="s">
        <v>138</v>
      </c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47" t="s">
        <v>138</v>
      </c>
      <c r="AK56" s="247"/>
      <c r="AL56" s="247"/>
      <c r="AM56" s="247"/>
      <c r="AN56" s="247"/>
      <c r="AO56" s="247"/>
      <c r="AP56" s="247"/>
      <c r="AQ56" s="247"/>
      <c r="AR56" s="247"/>
      <c r="AS56" s="95">
        <f t="shared" ref="AS56:BA56" si="22">SUMIF($BI57:$BI58,"&lt;&gt;1",AS57:AS58)</f>
        <v>0</v>
      </c>
      <c r="AT56" s="95">
        <f t="shared" si="22"/>
        <v>0</v>
      </c>
      <c r="AU56" s="95">
        <f t="shared" si="22"/>
        <v>0</v>
      </c>
      <c r="AV56" s="95">
        <f t="shared" si="22"/>
        <v>0</v>
      </c>
      <c r="AW56" s="95">
        <f t="shared" si="22"/>
        <v>0</v>
      </c>
      <c r="AX56" s="95">
        <f t="shared" si="22"/>
        <v>0</v>
      </c>
      <c r="AY56" s="95">
        <f t="shared" si="22"/>
        <v>0</v>
      </c>
      <c r="AZ56" s="95">
        <f t="shared" si="22"/>
        <v>0</v>
      </c>
      <c r="BA56" s="95">
        <f t="shared" si="22"/>
        <v>0</v>
      </c>
      <c r="BB56" s="257"/>
      <c r="BC56" s="219"/>
      <c r="BD56" s="219"/>
      <c r="BE56" s="219"/>
      <c r="BF56" s="219"/>
      <c r="BG56" s="219"/>
      <c r="BH56" s="219"/>
      <c r="BI56" s="94"/>
    </row>
    <row r="57" spans="3:61" s="47" customFormat="1" ht="11.25" hidden="1" customHeight="1">
      <c r="C57" s="45"/>
      <c r="D57" s="93">
        <v>0</v>
      </c>
      <c r="E57" s="93"/>
      <c r="F57" s="93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94"/>
    </row>
    <row r="58" spans="3:61">
      <c r="C58" s="284"/>
      <c r="D58" s="129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94"/>
    </row>
    <row r="59" spans="3:61" ht="15.75" customHeight="1">
      <c r="C59" s="45"/>
      <c r="D59" s="102"/>
      <c r="E59" s="10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3:61" ht="15" customHeight="1">
      <c r="C60" s="45"/>
      <c r="D60" s="51" t="s">
        <v>162</v>
      </c>
      <c r="E60" s="92"/>
      <c r="F60" s="9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94"/>
    </row>
    <row r="61" spans="3:61" ht="20.25" customHeight="1">
      <c r="C61" s="45"/>
      <c r="D61" s="395" t="s">
        <v>33</v>
      </c>
      <c r="E61" s="395" t="s">
        <v>191</v>
      </c>
      <c r="F61" s="395" t="s">
        <v>192</v>
      </c>
      <c r="G61" s="389" t="s">
        <v>160</v>
      </c>
      <c r="H61" s="383" t="s">
        <v>265</v>
      </c>
      <c r="I61" s="393"/>
      <c r="J61" s="393"/>
      <c r="K61" s="389" t="s">
        <v>230</v>
      </c>
      <c r="L61" s="383" t="s">
        <v>239</v>
      </c>
      <c r="M61" s="383" t="s">
        <v>282</v>
      </c>
      <c r="N61" s="393"/>
      <c r="O61" s="389" t="s">
        <v>240</v>
      </c>
      <c r="P61" s="394"/>
      <c r="Q61" s="187"/>
      <c r="R61" s="397" t="s">
        <v>266</v>
      </c>
      <c r="S61" s="383" t="s">
        <v>250</v>
      </c>
      <c r="T61" s="383" t="s">
        <v>259</v>
      </c>
      <c r="U61" s="383" t="s">
        <v>260</v>
      </c>
      <c r="V61" s="383" t="s">
        <v>261</v>
      </c>
      <c r="W61" s="393"/>
      <c r="X61" s="393"/>
      <c r="Y61" s="393"/>
      <c r="Z61" s="393"/>
      <c r="AA61" s="393"/>
      <c r="AB61" s="393"/>
      <c r="AC61" s="383" t="s">
        <v>265</v>
      </c>
      <c r="AD61" s="393"/>
      <c r="AE61" s="393"/>
      <c r="AF61" s="393"/>
      <c r="AG61" s="393"/>
      <c r="AH61" s="187"/>
      <c r="AI61" s="397" t="s">
        <v>267</v>
      </c>
      <c r="AJ61" s="389" t="s">
        <v>158</v>
      </c>
      <c r="AK61" s="383" t="s">
        <v>311</v>
      </c>
      <c r="AL61" s="383" t="s">
        <v>312</v>
      </c>
      <c r="AM61" s="383" t="s">
        <v>313</v>
      </c>
      <c r="AN61" s="383" t="s">
        <v>314</v>
      </c>
      <c r="AO61" s="383" t="s">
        <v>315</v>
      </c>
      <c r="AP61" s="383" t="s">
        <v>316</v>
      </c>
      <c r="AQ61" s="383" t="s">
        <v>317</v>
      </c>
      <c r="AR61" s="383" t="s">
        <v>318</v>
      </c>
      <c r="AS61" s="383" t="s">
        <v>279</v>
      </c>
      <c r="AT61" s="399" t="str">
        <f>"Факт за прошлые периоды по 31.12." &amp; god -1</f>
        <v>Факт за прошлые периоды по 31.12.2020</v>
      </c>
      <c r="AU61" s="383" t="str">
        <f>"Утверждено на "&amp;Титульный!$F$9&amp;" год ¹"</f>
        <v>Утверждено на 2021 год ¹</v>
      </c>
      <c r="AV61" s="383" t="str">
        <f>"Факт за I полугодие " &amp; Титульный!$F$9 &amp; " года ²³"</f>
        <v>Факт за I полугодие 2021 года ²³</v>
      </c>
      <c r="AW61" s="383" t="str">
        <f>"Всего факт за " &amp; Титульный!$F$10 &amp; " " &amp; Титульный!$F$9 &amp; " года ²³"</f>
        <v>Всего факт за год 2021 года ²³</v>
      </c>
      <c r="AX61" s="383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Y61" s="383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Z61" s="383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BA61" s="383" t="s">
        <v>395</v>
      </c>
      <c r="BB61" s="385" t="s">
        <v>290</v>
      </c>
      <c r="BC61" s="381" t="s">
        <v>295</v>
      </c>
      <c r="BD61" s="382"/>
      <c r="BE61" s="382"/>
      <c r="BF61" s="382"/>
      <c r="BG61" s="379" t="s">
        <v>298</v>
      </c>
      <c r="BH61" s="380"/>
      <c r="BI61" s="94"/>
    </row>
    <row r="62" spans="3:61" ht="59.25" customHeight="1">
      <c r="C62" s="45"/>
      <c r="D62" s="396"/>
      <c r="E62" s="396"/>
      <c r="F62" s="396"/>
      <c r="G62" s="390"/>
      <c r="H62" s="240" t="s">
        <v>154</v>
      </c>
      <c r="I62" s="240" t="s">
        <v>155</v>
      </c>
      <c r="J62" s="240" t="s">
        <v>156</v>
      </c>
      <c r="K62" s="390"/>
      <c r="L62" s="384"/>
      <c r="M62" s="240" t="s">
        <v>283</v>
      </c>
      <c r="N62" s="240" t="s">
        <v>284</v>
      </c>
      <c r="O62" s="240" t="s">
        <v>257</v>
      </c>
      <c r="P62" s="240" t="s">
        <v>285</v>
      </c>
      <c r="Q62" s="241"/>
      <c r="R62" s="398"/>
      <c r="S62" s="384"/>
      <c r="T62" s="384"/>
      <c r="U62" s="384"/>
      <c r="V62" s="240" t="s">
        <v>154</v>
      </c>
      <c r="W62" s="240" t="s">
        <v>155</v>
      </c>
      <c r="X62" s="240" t="s">
        <v>156</v>
      </c>
      <c r="Y62" s="240" t="s">
        <v>262</v>
      </c>
      <c r="Z62" s="240" t="s">
        <v>156</v>
      </c>
      <c r="AA62" s="240" t="s">
        <v>263</v>
      </c>
      <c r="AB62" s="240" t="s">
        <v>264</v>
      </c>
      <c r="AC62" s="240" t="s">
        <v>154</v>
      </c>
      <c r="AD62" s="240" t="s">
        <v>155</v>
      </c>
      <c r="AE62" s="240" t="s">
        <v>156</v>
      </c>
      <c r="AF62" s="240" t="s">
        <v>262</v>
      </c>
      <c r="AG62" s="240" t="s">
        <v>156</v>
      </c>
      <c r="AH62" s="241"/>
      <c r="AI62" s="398"/>
      <c r="AJ62" s="390"/>
      <c r="AK62" s="384"/>
      <c r="AL62" s="384"/>
      <c r="AM62" s="384"/>
      <c r="AN62" s="384"/>
      <c r="AO62" s="384"/>
      <c r="AP62" s="384"/>
      <c r="AQ62" s="384"/>
      <c r="AR62" s="384"/>
      <c r="AS62" s="384"/>
      <c r="AT62" s="400"/>
      <c r="AU62" s="384"/>
      <c r="AV62" s="384"/>
      <c r="AW62" s="384"/>
      <c r="AX62" s="384"/>
      <c r="AY62" s="384"/>
      <c r="AZ62" s="384"/>
      <c r="BA62" s="384"/>
      <c r="BB62" s="386"/>
      <c r="BC62" s="256" t="s">
        <v>293</v>
      </c>
      <c r="BD62" s="256" t="s">
        <v>294</v>
      </c>
      <c r="BE62" s="240" t="s">
        <v>296</v>
      </c>
      <c r="BF62" s="240" t="s">
        <v>297</v>
      </c>
      <c r="BG62" s="244" t="s">
        <v>298</v>
      </c>
      <c r="BH62" s="244" t="s">
        <v>299</v>
      </c>
      <c r="BI62" s="94"/>
    </row>
    <row r="63" spans="3:61" ht="12.75" customHeight="1" thickBot="1">
      <c r="C63" s="45"/>
      <c r="D63" s="101"/>
      <c r="E63" s="101"/>
      <c r="F63" s="101"/>
      <c r="G63" s="176" t="s">
        <v>138</v>
      </c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47" t="s">
        <v>138</v>
      </c>
      <c r="AK63" s="247"/>
      <c r="AL63" s="247"/>
      <c r="AM63" s="247"/>
      <c r="AN63" s="247"/>
      <c r="AO63" s="247"/>
      <c r="AP63" s="247"/>
      <c r="AQ63" s="247"/>
      <c r="AR63" s="247"/>
      <c r="AS63" s="95">
        <f t="shared" ref="AS63:BA63" si="23">SUMIF($BI64:$BI171,"&lt;&gt;1",AS64:AS171)</f>
        <v>128176.24</v>
      </c>
      <c r="AT63" s="95">
        <f t="shared" si="23"/>
        <v>15484.609999999999</v>
      </c>
      <c r="AU63" s="95">
        <f t="shared" si="23"/>
        <v>61122.270000000004</v>
      </c>
      <c r="AV63" s="95">
        <f t="shared" si="23"/>
        <v>0</v>
      </c>
      <c r="AW63" s="95">
        <f t="shared" si="23"/>
        <v>40104.899999999994</v>
      </c>
      <c r="AX63" s="95">
        <f t="shared" si="23"/>
        <v>40104.899999999994</v>
      </c>
      <c r="AY63" s="95">
        <f t="shared" si="23"/>
        <v>0</v>
      </c>
      <c r="AZ63" s="95">
        <f t="shared" si="23"/>
        <v>0</v>
      </c>
      <c r="BA63" s="95">
        <f t="shared" si="23"/>
        <v>72586.73</v>
      </c>
      <c r="BB63" s="257"/>
      <c r="BC63" s="219"/>
      <c r="BD63" s="219"/>
      <c r="BE63" s="219"/>
      <c r="BF63" s="219"/>
      <c r="BG63" s="219"/>
      <c r="BH63" s="219"/>
      <c r="BI63" s="94"/>
    </row>
    <row r="64" spans="3:61" s="47" customFormat="1" ht="11.25" hidden="1" customHeight="1">
      <c r="C64" s="45"/>
      <c r="D64" s="93">
        <v>0</v>
      </c>
      <c r="E64" s="93"/>
      <c r="F64" s="93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94"/>
    </row>
    <row r="65" spans="3:81" ht="11.25" customHeight="1">
      <c r="C65" s="281"/>
      <c r="D65" s="369">
        <v>1</v>
      </c>
      <c r="E65" s="371" t="s">
        <v>1078</v>
      </c>
      <c r="F65" s="371" t="s">
        <v>1079</v>
      </c>
      <c r="G65" s="371" t="s">
        <v>1080</v>
      </c>
      <c r="H65" s="371" t="s">
        <v>1081</v>
      </c>
      <c r="I65" s="371" t="s">
        <v>1081</v>
      </c>
      <c r="J65" s="371" t="s">
        <v>1082</v>
      </c>
      <c r="K65" s="373">
        <v>1</v>
      </c>
      <c r="L65" s="373">
        <v>2021</v>
      </c>
      <c r="M65" s="375" t="s">
        <v>190</v>
      </c>
      <c r="N65" s="375">
        <v>2021</v>
      </c>
      <c r="O65" s="377">
        <v>0</v>
      </c>
      <c r="P65" s="361">
        <v>0</v>
      </c>
      <c r="Q65" s="148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201"/>
      <c r="BJ65" s="200"/>
      <c r="BK65" s="200"/>
      <c r="BL65" s="200"/>
      <c r="BM65" s="200"/>
      <c r="BN65" s="200"/>
      <c r="BO65" s="200"/>
    </row>
    <row r="66" spans="3:81" ht="18.75" customHeight="1">
      <c r="C66" s="281"/>
      <c r="D66" s="370"/>
      <c r="E66" s="372"/>
      <c r="F66" s="372"/>
      <c r="G66" s="372"/>
      <c r="H66" s="372"/>
      <c r="I66" s="372"/>
      <c r="J66" s="372"/>
      <c r="K66" s="374"/>
      <c r="L66" s="374"/>
      <c r="M66" s="376"/>
      <c r="N66" s="376"/>
      <c r="O66" s="378"/>
      <c r="P66" s="362"/>
      <c r="Q66" s="363"/>
      <c r="R66" s="365">
        <v>1</v>
      </c>
      <c r="S66" s="367" t="s">
        <v>17</v>
      </c>
      <c r="T66" s="367" t="s">
        <v>1122</v>
      </c>
      <c r="U66" s="367" t="s">
        <v>1123</v>
      </c>
      <c r="V66" s="367" t="s">
        <v>1081</v>
      </c>
      <c r="W66" s="367" t="s">
        <v>1081</v>
      </c>
      <c r="X66" s="367" t="s">
        <v>1082</v>
      </c>
      <c r="Y66" s="367" t="s">
        <v>1124</v>
      </c>
      <c r="Z66" s="367" t="s">
        <v>1125</v>
      </c>
      <c r="AA66" s="367" t="s">
        <v>1126</v>
      </c>
      <c r="AB66" s="367" t="s">
        <v>1127</v>
      </c>
      <c r="AC66" s="367" t="s">
        <v>1081</v>
      </c>
      <c r="AD66" s="367" t="s">
        <v>1081</v>
      </c>
      <c r="AE66" s="367" t="s">
        <v>1082</v>
      </c>
      <c r="AF66" s="367" t="s">
        <v>1124</v>
      </c>
      <c r="AG66" s="367" t="s">
        <v>1125</v>
      </c>
      <c r="AH66" s="184"/>
      <c r="AI66" s="191"/>
      <c r="AJ66" s="190"/>
      <c r="AK66" s="190"/>
      <c r="AL66" s="190"/>
      <c r="AM66" s="190"/>
      <c r="AN66" s="190"/>
      <c r="AO66" s="190"/>
      <c r="AP66" s="190"/>
      <c r="AQ66" s="190"/>
      <c r="AR66" s="190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00"/>
      <c r="BD66" s="100"/>
      <c r="BE66" s="100"/>
      <c r="BF66" s="100"/>
      <c r="BG66" s="100"/>
      <c r="BH66" s="100"/>
      <c r="BI66" s="201"/>
      <c r="BJ66" s="216"/>
      <c r="BK66" s="216"/>
      <c r="BL66" s="216"/>
      <c r="BM66" s="200"/>
      <c r="BN66" s="216"/>
      <c r="BO66" s="216"/>
      <c r="BP66" s="216"/>
      <c r="BQ66" s="216"/>
      <c r="BR66" s="216"/>
    </row>
    <row r="67" spans="3:81" ht="15" customHeight="1" thickBot="1">
      <c r="C67" s="281"/>
      <c r="D67" s="370"/>
      <c r="E67" s="372"/>
      <c r="F67" s="372"/>
      <c r="G67" s="372"/>
      <c r="H67" s="372"/>
      <c r="I67" s="372"/>
      <c r="J67" s="372"/>
      <c r="K67" s="374"/>
      <c r="L67" s="374"/>
      <c r="M67" s="376"/>
      <c r="N67" s="376"/>
      <c r="O67" s="378"/>
      <c r="P67" s="362"/>
      <c r="Q67" s="364"/>
      <c r="R67" s="366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172"/>
      <c r="AI67" s="189" t="s">
        <v>241</v>
      </c>
      <c r="AJ67" s="237" t="s">
        <v>1152</v>
      </c>
      <c r="AK67" s="275" t="s">
        <v>18</v>
      </c>
      <c r="AL67" s="275"/>
      <c r="AM67" s="275"/>
      <c r="AN67" s="275"/>
      <c r="AO67" s="275"/>
      <c r="AP67" s="275"/>
      <c r="AQ67" s="275"/>
      <c r="AR67" s="275"/>
      <c r="AS67" s="97">
        <v>1681.02</v>
      </c>
      <c r="AT67" s="97">
        <v>0</v>
      </c>
      <c r="AU67" s="173">
        <v>1681.02</v>
      </c>
      <c r="AV67" s="173">
        <v>0</v>
      </c>
      <c r="AW67" s="312">
        <f>AX67+AY67+AZ67</f>
        <v>0</v>
      </c>
      <c r="AX67" s="146"/>
      <c r="AY67" s="146"/>
      <c r="AZ67" s="146"/>
      <c r="BA67" s="173">
        <f>AS67-AT67-AW67</f>
        <v>1681.02</v>
      </c>
      <c r="BB67" s="173">
        <f>AX67-AU67</f>
        <v>-1681.02</v>
      </c>
      <c r="BC67" s="174"/>
      <c r="BD67" s="174"/>
      <c r="BE67" s="325" t="s">
        <v>1153</v>
      </c>
      <c r="BF67" s="174">
        <v>1681.02</v>
      </c>
      <c r="BG67" s="326" t="s">
        <v>1153</v>
      </c>
      <c r="BH67" s="225"/>
      <c r="BI67" s="201">
        <v>0</v>
      </c>
      <c r="BJ67" s="216"/>
      <c r="BK67" s="216"/>
      <c r="BM67" s="199" t="str">
        <f>AJ67 &amp; BI67</f>
        <v>за счет платы за технологическое присоединение0</v>
      </c>
      <c r="BN67" s="216"/>
      <c r="BO67" s="216"/>
      <c r="BP67" s="216"/>
      <c r="BQ67" s="216"/>
      <c r="CB67" s="199" t="str">
        <f>AJ67 &amp; AK67</f>
        <v>за счет платы за технологическое присоединениенет</v>
      </c>
      <c r="CC67" s="200"/>
    </row>
    <row r="68" spans="3:81" ht="11.25" customHeight="1">
      <c r="C68" s="281"/>
      <c r="D68" s="369">
        <v>2</v>
      </c>
      <c r="E68" s="371" t="s">
        <v>1078</v>
      </c>
      <c r="F68" s="371" t="s">
        <v>1079</v>
      </c>
      <c r="G68" s="371" t="s">
        <v>1083</v>
      </c>
      <c r="H68" s="371" t="s">
        <v>1081</v>
      </c>
      <c r="I68" s="371" t="s">
        <v>1081</v>
      </c>
      <c r="J68" s="371" t="s">
        <v>1082</v>
      </c>
      <c r="K68" s="373">
        <v>1</v>
      </c>
      <c r="L68" s="373">
        <v>2021</v>
      </c>
      <c r="M68" s="375" t="s">
        <v>190</v>
      </c>
      <c r="N68" s="375">
        <v>2021</v>
      </c>
      <c r="O68" s="377">
        <v>0</v>
      </c>
      <c r="P68" s="361">
        <v>0</v>
      </c>
      <c r="Q68" s="148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201"/>
      <c r="BJ68" s="200"/>
      <c r="BK68" s="200"/>
      <c r="BL68" s="200"/>
      <c r="BM68" s="200"/>
      <c r="BN68" s="200"/>
      <c r="BO68" s="200"/>
    </row>
    <row r="69" spans="3:81" ht="16.5" customHeight="1">
      <c r="C69" s="281"/>
      <c r="D69" s="370"/>
      <c r="E69" s="372"/>
      <c r="F69" s="372"/>
      <c r="G69" s="372"/>
      <c r="H69" s="372"/>
      <c r="I69" s="372"/>
      <c r="J69" s="372"/>
      <c r="K69" s="374"/>
      <c r="L69" s="374"/>
      <c r="M69" s="376"/>
      <c r="N69" s="376"/>
      <c r="O69" s="378"/>
      <c r="P69" s="362"/>
      <c r="Q69" s="363"/>
      <c r="R69" s="365">
        <v>1</v>
      </c>
      <c r="S69" s="367" t="s">
        <v>17</v>
      </c>
      <c r="T69" s="367" t="s">
        <v>1122</v>
      </c>
      <c r="U69" s="367" t="s">
        <v>1123</v>
      </c>
      <c r="V69" s="367" t="s">
        <v>1081</v>
      </c>
      <c r="W69" s="367" t="s">
        <v>1081</v>
      </c>
      <c r="X69" s="367" t="s">
        <v>1082</v>
      </c>
      <c r="Y69" s="367" t="s">
        <v>1124</v>
      </c>
      <c r="Z69" s="367" t="s">
        <v>1125</v>
      </c>
      <c r="AA69" s="367" t="s">
        <v>1126</v>
      </c>
      <c r="AB69" s="367" t="s">
        <v>1127</v>
      </c>
      <c r="AC69" s="367" t="s">
        <v>1081</v>
      </c>
      <c r="AD69" s="367" t="s">
        <v>1081</v>
      </c>
      <c r="AE69" s="367" t="s">
        <v>1082</v>
      </c>
      <c r="AF69" s="367" t="s">
        <v>1124</v>
      </c>
      <c r="AG69" s="367" t="s">
        <v>1125</v>
      </c>
      <c r="AH69" s="184"/>
      <c r="AI69" s="191"/>
      <c r="AJ69" s="190"/>
      <c r="AK69" s="190"/>
      <c r="AL69" s="190"/>
      <c r="AM69" s="190"/>
      <c r="AN69" s="190"/>
      <c r="AO69" s="190"/>
      <c r="AP69" s="190"/>
      <c r="AQ69" s="190"/>
      <c r="AR69" s="190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00"/>
      <c r="BD69" s="100"/>
      <c r="BE69" s="100"/>
      <c r="BF69" s="100"/>
      <c r="BG69" s="100"/>
      <c r="BH69" s="100"/>
      <c r="BI69" s="201"/>
      <c r="BJ69" s="216"/>
      <c r="BK69" s="216"/>
      <c r="BL69" s="216"/>
      <c r="BM69" s="200"/>
      <c r="BN69" s="216"/>
      <c r="BO69" s="216"/>
      <c r="BP69" s="216"/>
      <c r="BQ69" s="216"/>
      <c r="BR69" s="216"/>
    </row>
    <row r="70" spans="3:81" ht="21" customHeight="1" thickBot="1">
      <c r="C70" s="281"/>
      <c r="D70" s="370"/>
      <c r="E70" s="372"/>
      <c r="F70" s="372"/>
      <c r="G70" s="372"/>
      <c r="H70" s="372"/>
      <c r="I70" s="372"/>
      <c r="J70" s="372"/>
      <c r="K70" s="374"/>
      <c r="L70" s="374"/>
      <c r="M70" s="376"/>
      <c r="N70" s="376"/>
      <c r="O70" s="378"/>
      <c r="P70" s="362"/>
      <c r="Q70" s="364"/>
      <c r="R70" s="366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172"/>
      <c r="AI70" s="189" t="s">
        <v>241</v>
      </c>
      <c r="AJ70" s="237" t="s">
        <v>1152</v>
      </c>
      <c r="AK70" s="275" t="s">
        <v>18</v>
      </c>
      <c r="AL70" s="275"/>
      <c r="AM70" s="275"/>
      <c r="AN70" s="275"/>
      <c r="AO70" s="275"/>
      <c r="AP70" s="275"/>
      <c r="AQ70" s="275"/>
      <c r="AR70" s="275"/>
      <c r="AS70" s="97">
        <v>266.64</v>
      </c>
      <c r="AT70" s="97">
        <v>0</v>
      </c>
      <c r="AU70" s="173">
        <v>266.64</v>
      </c>
      <c r="AV70" s="173">
        <v>0</v>
      </c>
      <c r="AW70" s="312">
        <f>AX70+AY70+AZ70</f>
        <v>0</v>
      </c>
      <c r="AX70" s="146"/>
      <c r="AY70" s="146"/>
      <c r="AZ70" s="146"/>
      <c r="BA70" s="173">
        <f>AS70-AT70-AW70</f>
        <v>266.64</v>
      </c>
      <c r="BB70" s="173">
        <f>AX70-AU70</f>
        <v>-266.64</v>
      </c>
      <c r="BC70" s="174"/>
      <c r="BD70" s="174"/>
      <c r="BE70" s="325" t="s">
        <v>1153</v>
      </c>
      <c r="BF70" s="174">
        <v>266.64</v>
      </c>
      <c r="BG70" s="326" t="s">
        <v>1153</v>
      </c>
      <c r="BH70" s="225"/>
      <c r="BI70" s="201">
        <v>0</v>
      </c>
      <c r="BJ70" s="216"/>
      <c r="BK70" s="216"/>
      <c r="BM70" s="199" t="str">
        <f>AJ70 &amp; BI70</f>
        <v>за счет платы за технологическое присоединение0</v>
      </c>
      <c r="BN70" s="216"/>
      <c r="BO70" s="216"/>
      <c r="BP70" s="216"/>
      <c r="BQ70" s="216"/>
      <c r="CB70" s="199" t="str">
        <f>AJ70 &amp; AK70</f>
        <v>за счет платы за технологическое присоединениенет</v>
      </c>
      <c r="CC70" s="200"/>
    </row>
    <row r="71" spans="3:81" ht="21" customHeight="1">
      <c r="C71" s="281"/>
      <c r="D71" s="369">
        <v>3</v>
      </c>
      <c r="E71" s="371" t="s">
        <v>1078</v>
      </c>
      <c r="F71" s="371" t="s">
        <v>1079</v>
      </c>
      <c r="G71" s="371" t="s">
        <v>1084</v>
      </c>
      <c r="H71" s="371" t="s">
        <v>1081</v>
      </c>
      <c r="I71" s="371" t="s">
        <v>1081</v>
      </c>
      <c r="J71" s="371" t="s">
        <v>1082</v>
      </c>
      <c r="K71" s="373">
        <v>1</v>
      </c>
      <c r="L71" s="373">
        <v>2021</v>
      </c>
      <c r="M71" s="375" t="s">
        <v>190</v>
      </c>
      <c r="N71" s="375">
        <v>2021</v>
      </c>
      <c r="O71" s="377">
        <v>0</v>
      </c>
      <c r="P71" s="361">
        <v>0</v>
      </c>
      <c r="Q71" s="148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201"/>
      <c r="BJ71" s="200"/>
      <c r="BK71" s="200"/>
      <c r="BL71" s="200"/>
      <c r="BM71" s="200"/>
      <c r="BN71" s="200"/>
      <c r="BO71" s="200"/>
    </row>
    <row r="72" spans="3:81" ht="11.25" customHeight="1">
      <c r="C72" s="281"/>
      <c r="D72" s="370"/>
      <c r="E72" s="372"/>
      <c r="F72" s="372"/>
      <c r="G72" s="372"/>
      <c r="H72" s="372"/>
      <c r="I72" s="372"/>
      <c r="J72" s="372"/>
      <c r="K72" s="374"/>
      <c r="L72" s="374"/>
      <c r="M72" s="376"/>
      <c r="N72" s="376"/>
      <c r="O72" s="378"/>
      <c r="P72" s="362"/>
      <c r="Q72" s="363"/>
      <c r="R72" s="365">
        <v>1</v>
      </c>
      <c r="S72" s="367" t="s">
        <v>17</v>
      </c>
      <c r="T72" s="367" t="s">
        <v>1128</v>
      </c>
      <c r="U72" s="367" t="s">
        <v>1123</v>
      </c>
      <c r="V72" s="367" t="s">
        <v>1081</v>
      </c>
      <c r="W72" s="367" t="s">
        <v>1081</v>
      </c>
      <c r="X72" s="367" t="s">
        <v>1082</v>
      </c>
      <c r="Y72" s="367" t="s">
        <v>1124</v>
      </c>
      <c r="Z72" s="367" t="s">
        <v>1125</v>
      </c>
      <c r="AA72" s="367" t="s">
        <v>1129</v>
      </c>
      <c r="AB72" s="367" t="s">
        <v>1130</v>
      </c>
      <c r="AC72" s="367" t="s">
        <v>1081</v>
      </c>
      <c r="AD72" s="367" t="s">
        <v>1081</v>
      </c>
      <c r="AE72" s="367" t="s">
        <v>1082</v>
      </c>
      <c r="AF72" s="367" t="s">
        <v>1124</v>
      </c>
      <c r="AG72" s="367" t="s">
        <v>1125</v>
      </c>
      <c r="AH72" s="184"/>
      <c r="AI72" s="191"/>
      <c r="AJ72" s="190"/>
      <c r="AK72" s="190"/>
      <c r="AL72" s="190"/>
      <c r="AM72" s="190"/>
      <c r="AN72" s="190"/>
      <c r="AO72" s="190"/>
      <c r="AP72" s="190"/>
      <c r="AQ72" s="190"/>
      <c r="AR72" s="190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00"/>
      <c r="BD72" s="100"/>
      <c r="BE72" s="100"/>
      <c r="BF72" s="100"/>
      <c r="BG72" s="100"/>
      <c r="BH72" s="100"/>
      <c r="BI72" s="201"/>
      <c r="BJ72" s="216"/>
      <c r="BK72" s="216"/>
      <c r="BL72" s="216"/>
      <c r="BM72" s="200"/>
      <c r="BN72" s="216"/>
      <c r="BO72" s="216"/>
      <c r="BP72" s="216"/>
      <c r="BQ72" s="216"/>
      <c r="BR72" s="216"/>
    </row>
    <row r="73" spans="3:81" ht="15" customHeight="1" thickBot="1">
      <c r="C73" s="281"/>
      <c r="D73" s="370"/>
      <c r="E73" s="372"/>
      <c r="F73" s="372"/>
      <c r="G73" s="372"/>
      <c r="H73" s="372"/>
      <c r="I73" s="372"/>
      <c r="J73" s="372"/>
      <c r="K73" s="374"/>
      <c r="L73" s="374"/>
      <c r="M73" s="376"/>
      <c r="N73" s="376"/>
      <c r="O73" s="378"/>
      <c r="P73" s="362"/>
      <c r="Q73" s="364"/>
      <c r="R73" s="366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172"/>
      <c r="AI73" s="189" t="s">
        <v>241</v>
      </c>
      <c r="AJ73" s="237" t="s">
        <v>1152</v>
      </c>
      <c r="AK73" s="275" t="s">
        <v>18</v>
      </c>
      <c r="AL73" s="275"/>
      <c r="AM73" s="275"/>
      <c r="AN73" s="275"/>
      <c r="AO73" s="275"/>
      <c r="AP73" s="275"/>
      <c r="AQ73" s="275"/>
      <c r="AR73" s="275"/>
      <c r="AS73" s="97">
        <v>86.33</v>
      </c>
      <c r="AT73" s="97">
        <v>0</v>
      </c>
      <c r="AU73" s="173">
        <v>86.33</v>
      </c>
      <c r="AV73" s="173">
        <v>0</v>
      </c>
      <c r="AW73" s="312">
        <f>AX73+AY73+AZ73</f>
        <v>0</v>
      </c>
      <c r="AX73" s="146"/>
      <c r="AY73" s="146"/>
      <c r="AZ73" s="146"/>
      <c r="BA73" s="173">
        <f>AS73-AT73-AW73</f>
        <v>86.33</v>
      </c>
      <c r="BB73" s="173">
        <f>AX73-AU73</f>
        <v>-86.33</v>
      </c>
      <c r="BC73" s="174"/>
      <c r="BD73" s="174"/>
      <c r="BE73" s="325" t="s">
        <v>1153</v>
      </c>
      <c r="BF73" s="174">
        <v>86.33</v>
      </c>
      <c r="BG73" s="326" t="s">
        <v>1153</v>
      </c>
      <c r="BH73" s="225"/>
      <c r="BI73" s="201">
        <v>0</v>
      </c>
      <c r="BJ73" s="216"/>
      <c r="BK73" s="216"/>
      <c r="BM73" s="199" t="str">
        <f>AJ73 &amp; BI73</f>
        <v>за счет платы за технологическое присоединение0</v>
      </c>
      <c r="BN73" s="216"/>
      <c r="BO73" s="216"/>
      <c r="BP73" s="216"/>
      <c r="BQ73" s="216"/>
      <c r="CB73" s="199" t="str">
        <f>AJ73 &amp; AK73</f>
        <v>за счет платы за технологическое присоединениенет</v>
      </c>
      <c r="CC73" s="200"/>
    </row>
    <row r="74" spans="3:81" ht="24" customHeight="1">
      <c r="C74" s="281"/>
      <c r="D74" s="369">
        <v>4</v>
      </c>
      <c r="E74" s="371" t="s">
        <v>1078</v>
      </c>
      <c r="F74" s="371" t="s">
        <v>1079</v>
      </c>
      <c r="G74" s="371" t="s">
        <v>1085</v>
      </c>
      <c r="H74" s="371" t="s">
        <v>1081</v>
      </c>
      <c r="I74" s="371" t="s">
        <v>1081</v>
      </c>
      <c r="J74" s="371" t="s">
        <v>1082</v>
      </c>
      <c r="K74" s="373">
        <v>1</v>
      </c>
      <c r="L74" s="373">
        <v>2021</v>
      </c>
      <c r="M74" s="375" t="s">
        <v>190</v>
      </c>
      <c r="N74" s="375">
        <v>2021</v>
      </c>
      <c r="O74" s="377">
        <v>0</v>
      </c>
      <c r="P74" s="361">
        <v>0</v>
      </c>
      <c r="Q74" s="148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201"/>
      <c r="BJ74" s="200"/>
      <c r="BK74" s="200"/>
      <c r="BL74" s="200"/>
      <c r="BM74" s="200"/>
      <c r="BN74" s="200"/>
      <c r="BO74" s="200"/>
    </row>
    <row r="75" spans="3:81" ht="18.75" customHeight="1">
      <c r="C75" s="281"/>
      <c r="D75" s="370"/>
      <c r="E75" s="372"/>
      <c r="F75" s="372"/>
      <c r="G75" s="372"/>
      <c r="H75" s="372"/>
      <c r="I75" s="372"/>
      <c r="J75" s="372"/>
      <c r="K75" s="374"/>
      <c r="L75" s="374"/>
      <c r="M75" s="376"/>
      <c r="N75" s="376"/>
      <c r="O75" s="378"/>
      <c r="P75" s="362"/>
      <c r="Q75" s="363"/>
      <c r="R75" s="365">
        <v>1</v>
      </c>
      <c r="S75" s="367" t="s">
        <v>17</v>
      </c>
      <c r="T75" s="367" t="s">
        <v>1131</v>
      </c>
      <c r="U75" s="367" t="s">
        <v>1123</v>
      </c>
      <c r="V75" s="367" t="s">
        <v>1081</v>
      </c>
      <c r="W75" s="367" t="s">
        <v>1081</v>
      </c>
      <c r="X75" s="367" t="s">
        <v>1082</v>
      </c>
      <c r="Y75" s="367" t="s">
        <v>1124</v>
      </c>
      <c r="Z75" s="367" t="s">
        <v>1125</v>
      </c>
      <c r="AA75" s="367" t="s">
        <v>1132</v>
      </c>
      <c r="AB75" s="367" t="s">
        <v>1133</v>
      </c>
      <c r="AC75" s="367" t="s">
        <v>1081</v>
      </c>
      <c r="AD75" s="367" t="s">
        <v>1081</v>
      </c>
      <c r="AE75" s="367" t="s">
        <v>1082</v>
      </c>
      <c r="AF75" s="367" t="s">
        <v>1124</v>
      </c>
      <c r="AG75" s="367" t="s">
        <v>1125</v>
      </c>
      <c r="AH75" s="184"/>
      <c r="AI75" s="191"/>
      <c r="AJ75" s="190"/>
      <c r="AK75" s="190"/>
      <c r="AL75" s="190"/>
      <c r="AM75" s="190"/>
      <c r="AN75" s="190"/>
      <c r="AO75" s="190"/>
      <c r="AP75" s="190"/>
      <c r="AQ75" s="190"/>
      <c r="AR75" s="190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00"/>
      <c r="BD75" s="100"/>
      <c r="BE75" s="100"/>
      <c r="BF75" s="100"/>
      <c r="BG75" s="100"/>
      <c r="BH75" s="100"/>
      <c r="BI75" s="201"/>
      <c r="BJ75" s="216"/>
      <c r="BK75" s="216"/>
      <c r="BL75" s="216"/>
      <c r="BM75" s="200"/>
      <c r="BN75" s="216"/>
      <c r="BO75" s="216"/>
      <c r="BP75" s="216"/>
      <c r="BQ75" s="216"/>
      <c r="BR75" s="216"/>
    </row>
    <row r="76" spans="3:81" ht="15" customHeight="1" thickBot="1">
      <c r="C76" s="281"/>
      <c r="D76" s="370"/>
      <c r="E76" s="372"/>
      <c r="F76" s="372"/>
      <c r="G76" s="372"/>
      <c r="H76" s="372"/>
      <c r="I76" s="372"/>
      <c r="J76" s="372"/>
      <c r="K76" s="374"/>
      <c r="L76" s="374"/>
      <c r="M76" s="376"/>
      <c r="N76" s="376"/>
      <c r="O76" s="378"/>
      <c r="P76" s="362"/>
      <c r="Q76" s="364"/>
      <c r="R76" s="366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172"/>
      <c r="AI76" s="189" t="s">
        <v>241</v>
      </c>
      <c r="AJ76" s="237" t="s">
        <v>1152</v>
      </c>
      <c r="AK76" s="275" t="s">
        <v>18</v>
      </c>
      <c r="AL76" s="275"/>
      <c r="AM76" s="275"/>
      <c r="AN76" s="275"/>
      <c r="AO76" s="275"/>
      <c r="AP76" s="275"/>
      <c r="AQ76" s="275"/>
      <c r="AR76" s="275"/>
      <c r="AS76" s="97">
        <v>663.85</v>
      </c>
      <c r="AT76" s="97">
        <v>0</v>
      </c>
      <c r="AU76" s="173">
        <v>663.85</v>
      </c>
      <c r="AV76" s="173">
        <v>0</v>
      </c>
      <c r="AW76" s="312">
        <f>AX76+AY76+AZ76</f>
        <v>0</v>
      </c>
      <c r="AX76" s="146"/>
      <c r="AY76" s="146"/>
      <c r="AZ76" s="146"/>
      <c r="BA76" s="173">
        <f>AS76-AT76-AW76</f>
        <v>663.85</v>
      </c>
      <c r="BB76" s="173">
        <f>AX76-AU76</f>
        <v>-663.85</v>
      </c>
      <c r="BC76" s="174"/>
      <c r="BD76" s="174"/>
      <c r="BE76" s="325" t="s">
        <v>1153</v>
      </c>
      <c r="BF76" s="174">
        <v>663.85</v>
      </c>
      <c r="BG76" s="326" t="s">
        <v>1153</v>
      </c>
      <c r="BH76" s="225"/>
      <c r="BI76" s="201">
        <v>0</v>
      </c>
      <c r="BJ76" s="216"/>
      <c r="BK76" s="216"/>
      <c r="BM76" s="199" t="str">
        <f>AJ76 &amp; BI76</f>
        <v>за счет платы за технологическое присоединение0</v>
      </c>
      <c r="BN76" s="216"/>
      <c r="BO76" s="216"/>
      <c r="BP76" s="216"/>
      <c r="BQ76" s="216"/>
      <c r="CB76" s="199" t="str">
        <f>AJ76 &amp; AK76</f>
        <v>за счет платы за технологическое присоединениенет</v>
      </c>
      <c r="CC76" s="200"/>
    </row>
    <row r="77" spans="3:81" ht="16.5" customHeight="1">
      <c r="C77" s="281"/>
      <c r="D77" s="369">
        <v>5</v>
      </c>
      <c r="E77" s="371" t="s">
        <v>1078</v>
      </c>
      <c r="F77" s="371" t="s">
        <v>1086</v>
      </c>
      <c r="G77" s="371" t="s">
        <v>1087</v>
      </c>
      <c r="H77" s="371" t="s">
        <v>1081</v>
      </c>
      <c r="I77" s="371" t="s">
        <v>1081</v>
      </c>
      <c r="J77" s="371" t="s">
        <v>1082</v>
      </c>
      <c r="K77" s="373">
        <v>1</v>
      </c>
      <c r="L77" s="373">
        <v>2021</v>
      </c>
      <c r="M77" s="375" t="s">
        <v>190</v>
      </c>
      <c r="N77" s="375">
        <v>2021</v>
      </c>
      <c r="O77" s="377">
        <v>0</v>
      </c>
      <c r="P77" s="361">
        <v>0</v>
      </c>
      <c r="Q77" s="148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201"/>
      <c r="BJ77" s="200"/>
      <c r="BK77" s="200"/>
      <c r="BL77" s="200"/>
      <c r="BM77" s="200"/>
      <c r="BN77" s="200"/>
      <c r="BO77" s="200"/>
    </row>
    <row r="78" spans="3:81" ht="19.5" customHeight="1">
      <c r="C78" s="281"/>
      <c r="D78" s="370"/>
      <c r="E78" s="372"/>
      <c r="F78" s="372"/>
      <c r="G78" s="372"/>
      <c r="H78" s="372"/>
      <c r="I78" s="372"/>
      <c r="J78" s="372"/>
      <c r="K78" s="374"/>
      <c r="L78" s="374"/>
      <c r="M78" s="376"/>
      <c r="N78" s="376"/>
      <c r="O78" s="378"/>
      <c r="P78" s="362"/>
      <c r="Q78" s="363"/>
      <c r="R78" s="365">
        <v>1</v>
      </c>
      <c r="S78" s="367" t="s">
        <v>17</v>
      </c>
      <c r="T78" s="367" t="s">
        <v>1134</v>
      </c>
      <c r="U78" s="367" t="s">
        <v>1123</v>
      </c>
      <c r="V78" s="367" t="s">
        <v>1081</v>
      </c>
      <c r="W78" s="367" t="s">
        <v>1081</v>
      </c>
      <c r="X78" s="367" t="s">
        <v>1082</v>
      </c>
      <c r="Y78" s="367" t="s">
        <v>1124</v>
      </c>
      <c r="Z78" s="367" t="s">
        <v>1125</v>
      </c>
      <c r="AA78" s="367" t="s">
        <v>1135</v>
      </c>
      <c r="AB78" s="367" t="s">
        <v>1136</v>
      </c>
      <c r="AC78" s="367" t="s">
        <v>1081</v>
      </c>
      <c r="AD78" s="367" t="s">
        <v>1081</v>
      </c>
      <c r="AE78" s="367" t="s">
        <v>1082</v>
      </c>
      <c r="AF78" s="367" t="s">
        <v>1124</v>
      </c>
      <c r="AG78" s="367" t="s">
        <v>1125</v>
      </c>
      <c r="AH78" s="184"/>
      <c r="AI78" s="191"/>
      <c r="AJ78" s="190"/>
      <c r="AK78" s="190"/>
      <c r="AL78" s="190"/>
      <c r="AM78" s="190"/>
      <c r="AN78" s="190"/>
      <c r="AO78" s="190"/>
      <c r="AP78" s="190"/>
      <c r="AQ78" s="190"/>
      <c r="AR78" s="190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00"/>
      <c r="BD78" s="100"/>
      <c r="BE78" s="100"/>
      <c r="BF78" s="100"/>
      <c r="BG78" s="100"/>
      <c r="BH78" s="100"/>
      <c r="BI78" s="201"/>
      <c r="BJ78" s="216"/>
      <c r="BK78" s="216"/>
      <c r="BL78" s="216"/>
      <c r="BM78" s="200"/>
      <c r="BN78" s="216"/>
      <c r="BO78" s="216"/>
      <c r="BP78" s="216"/>
      <c r="BQ78" s="216"/>
      <c r="BR78" s="216"/>
    </row>
    <row r="79" spans="3:81" ht="21.75" customHeight="1" thickBot="1">
      <c r="C79" s="281"/>
      <c r="D79" s="370"/>
      <c r="E79" s="372"/>
      <c r="F79" s="372"/>
      <c r="G79" s="372"/>
      <c r="H79" s="372"/>
      <c r="I79" s="372"/>
      <c r="J79" s="372"/>
      <c r="K79" s="374"/>
      <c r="L79" s="374"/>
      <c r="M79" s="376"/>
      <c r="N79" s="376"/>
      <c r="O79" s="378"/>
      <c r="P79" s="362"/>
      <c r="Q79" s="364"/>
      <c r="R79" s="366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172"/>
      <c r="AI79" s="189" t="s">
        <v>241</v>
      </c>
      <c r="AJ79" s="237" t="s">
        <v>1152</v>
      </c>
      <c r="AK79" s="275" t="s">
        <v>18</v>
      </c>
      <c r="AL79" s="275"/>
      <c r="AM79" s="275"/>
      <c r="AN79" s="275"/>
      <c r="AO79" s="275"/>
      <c r="AP79" s="275"/>
      <c r="AQ79" s="275"/>
      <c r="AR79" s="275"/>
      <c r="AS79" s="97">
        <v>1927.51</v>
      </c>
      <c r="AT79" s="97">
        <v>0</v>
      </c>
      <c r="AU79" s="173">
        <v>1927.51</v>
      </c>
      <c r="AV79" s="173">
        <v>0</v>
      </c>
      <c r="AW79" s="312">
        <f>AX79+AY79+AZ79</f>
        <v>0</v>
      </c>
      <c r="AX79" s="146"/>
      <c r="AY79" s="146"/>
      <c r="AZ79" s="146"/>
      <c r="BA79" s="173">
        <f>AS79-AT79-AW79</f>
        <v>1927.51</v>
      </c>
      <c r="BB79" s="173">
        <f>AX79-AU79</f>
        <v>-1927.51</v>
      </c>
      <c r="BC79" s="174"/>
      <c r="BD79" s="174"/>
      <c r="BE79" s="325" t="s">
        <v>1153</v>
      </c>
      <c r="BF79" s="174">
        <v>1927.51</v>
      </c>
      <c r="BG79" s="326" t="s">
        <v>1153</v>
      </c>
      <c r="BH79" s="225"/>
      <c r="BI79" s="201">
        <v>0</v>
      </c>
      <c r="BJ79" s="216"/>
      <c r="BK79" s="216"/>
      <c r="BM79" s="199" t="str">
        <f>AJ79 &amp; BI79</f>
        <v>за счет платы за технологическое присоединение0</v>
      </c>
      <c r="BN79" s="216"/>
      <c r="BO79" s="216"/>
      <c r="BP79" s="216"/>
      <c r="BQ79" s="216"/>
      <c r="CB79" s="199" t="str">
        <f>AJ79 &amp; AK79</f>
        <v>за счет платы за технологическое присоединениенет</v>
      </c>
      <c r="CC79" s="200"/>
    </row>
    <row r="80" spans="3:81" ht="11.25" customHeight="1">
      <c r="C80" s="281"/>
      <c r="D80" s="369">
        <v>6</v>
      </c>
      <c r="E80" s="371" t="s">
        <v>1088</v>
      </c>
      <c r="F80" s="371"/>
      <c r="G80" s="371" t="s">
        <v>1089</v>
      </c>
      <c r="H80" s="371" t="s">
        <v>1081</v>
      </c>
      <c r="I80" s="371" t="s">
        <v>1081</v>
      </c>
      <c r="J80" s="371" t="s">
        <v>1082</v>
      </c>
      <c r="K80" s="373">
        <v>1</v>
      </c>
      <c r="L80" s="373">
        <v>2020</v>
      </c>
      <c r="M80" s="375" t="s">
        <v>190</v>
      </c>
      <c r="N80" s="375">
        <v>2020</v>
      </c>
      <c r="O80" s="377">
        <v>50</v>
      </c>
      <c r="P80" s="361">
        <v>50</v>
      </c>
      <c r="Q80" s="148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201"/>
      <c r="BJ80" s="200"/>
      <c r="BK80" s="200"/>
      <c r="BL80" s="200"/>
      <c r="BM80" s="200"/>
      <c r="BN80" s="200"/>
      <c r="BO80" s="200"/>
    </row>
    <row r="81" spans="3:81" ht="11.25" customHeight="1">
      <c r="C81" s="281"/>
      <c r="D81" s="370"/>
      <c r="E81" s="372"/>
      <c r="F81" s="372"/>
      <c r="G81" s="372"/>
      <c r="H81" s="372"/>
      <c r="I81" s="372"/>
      <c r="J81" s="372"/>
      <c r="K81" s="374"/>
      <c r="L81" s="374"/>
      <c r="M81" s="376"/>
      <c r="N81" s="376"/>
      <c r="O81" s="378"/>
      <c r="P81" s="362"/>
      <c r="Q81" s="363"/>
      <c r="R81" s="365">
        <v>1</v>
      </c>
      <c r="S81" s="367" t="s">
        <v>17</v>
      </c>
      <c r="T81" s="367" t="s">
        <v>1137</v>
      </c>
      <c r="U81" s="367" t="s">
        <v>1123</v>
      </c>
      <c r="V81" s="367" t="s">
        <v>1081</v>
      </c>
      <c r="W81" s="367" t="s">
        <v>1081</v>
      </c>
      <c r="X81" s="367" t="s">
        <v>1082</v>
      </c>
      <c r="Y81" s="367" t="s">
        <v>1124</v>
      </c>
      <c r="Z81" s="367" t="s">
        <v>1125</v>
      </c>
      <c r="AA81" s="367" t="s">
        <v>1138</v>
      </c>
      <c r="AB81" s="367" t="s">
        <v>1139</v>
      </c>
      <c r="AC81" s="367" t="s">
        <v>1081</v>
      </c>
      <c r="AD81" s="367" t="s">
        <v>1081</v>
      </c>
      <c r="AE81" s="367" t="s">
        <v>1082</v>
      </c>
      <c r="AF81" s="367" t="s">
        <v>1124</v>
      </c>
      <c r="AG81" s="367" t="s">
        <v>1125</v>
      </c>
      <c r="AH81" s="184"/>
      <c r="AI81" s="191"/>
      <c r="AJ81" s="190"/>
      <c r="AK81" s="190"/>
      <c r="AL81" s="190"/>
      <c r="AM81" s="190"/>
      <c r="AN81" s="190"/>
      <c r="AO81" s="190"/>
      <c r="AP81" s="190"/>
      <c r="AQ81" s="190"/>
      <c r="AR81" s="190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00"/>
      <c r="BD81" s="100"/>
      <c r="BE81" s="100"/>
      <c r="BF81" s="100"/>
      <c r="BG81" s="100"/>
      <c r="BH81" s="100"/>
      <c r="BI81" s="201"/>
      <c r="BJ81" s="216"/>
      <c r="BK81" s="216"/>
      <c r="BL81" s="216"/>
      <c r="BM81" s="200"/>
      <c r="BN81" s="216"/>
      <c r="BO81" s="216"/>
      <c r="BP81" s="216"/>
      <c r="BQ81" s="216"/>
      <c r="BR81" s="216"/>
    </row>
    <row r="82" spans="3:81" ht="15" customHeight="1" thickBot="1">
      <c r="C82" s="281"/>
      <c r="D82" s="370"/>
      <c r="E82" s="372"/>
      <c r="F82" s="372"/>
      <c r="G82" s="372"/>
      <c r="H82" s="372"/>
      <c r="I82" s="372"/>
      <c r="J82" s="372"/>
      <c r="K82" s="374"/>
      <c r="L82" s="374"/>
      <c r="M82" s="376"/>
      <c r="N82" s="376"/>
      <c r="O82" s="378"/>
      <c r="P82" s="362"/>
      <c r="Q82" s="364"/>
      <c r="R82" s="366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172"/>
      <c r="AI82" s="189" t="s">
        <v>241</v>
      </c>
      <c r="AJ82" s="237" t="s">
        <v>217</v>
      </c>
      <c r="AK82" s="275" t="s">
        <v>18</v>
      </c>
      <c r="AL82" s="275"/>
      <c r="AM82" s="275"/>
      <c r="AN82" s="275"/>
      <c r="AO82" s="275"/>
      <c r="AP82" s="275"/>
      <c r="AQ82" s="275"/>
      <c r="AR82" s="275"/>
      <c r="AS82" s="97">
        <v>1657.15</v>
      </c>
      <c r="AT82" s="97">
        <v>1657.15</v>
      </c>
      <c r="AU82" s="173">
        <v>0</v>
      </c>
      <c r="AV82" s="173">
        <v>0</v>
      </c>
      <c r="AW82" s="312">
        <f>AX82+AY82+AZ82</f>
        <v>0</v>
      </c>
      <c r="AX82" s="146"/>
      <c r="AY82" s="146"/>
      <c r="AZ82" s="146"/>
      <c r="BA82" s="173">
        <f>AS82-AT82-AW82</f>
        <v>0</v>
      </c>
      <c r="BB82" s="173">
        <f>AX82-AU82</f>
        <v>0</v>
      </c>
      <c r="BC82" s="174"/>
      <c r="BD82" s="174"/>
      <c r="BE82" s="223"/>
      <c r="BF82" s="174"/>
      <c r="BG82" s="224"/>
      <c r="BH82" s="225"/>
      <c r="BI82" s="201">
        <v>0</v>
      </c>
      <c r="BJ82" s="216"/>
      <c r="BK82" s="216"/>
      <c r="BM82" s="199" t="str">
        <f>AJ82 &amp; BI82</f>
        <v>Прибыль направляемая на инвестиции0</v>
      </c>
      <c r="BN82" s="216"/>
      <c r="BO82" s="216"/>
      <c r="BP82" s="216"/>
      <c r="BQ82" s="216"/>
      <c r="CB82" s="199" t="str">
        <f>AJ82 &amp; AK82</f>
        <v>Прибыль направляемая на инвестициинет</v>
      </c>
      <c r="CC82" s="200"/>
    </row>
    <row r="83" spans="3:81" ht="11.25" customHeight="1">
      <c r="C83" s="281"/>
      <c r="D83" s="369">
        <v>7</v>
      </c>
      <c r="E83" s="371" t="s">
        <v>1090</v>
      </c>
      <c r="F83" s="371" t="s">
        <v>1091</v>
      </c>
      <c r="G83" s="371" t="s">
        <v>1092</v>
      </c>
      <c r="H83" s="371" t="s">
        <v>1081</v>
      </c>
      <c r="I83" s="371" t="s">
        <v>1081</v>
      </c>
      <c r="J83" s="371" t="s">
        <v>1082</v>
      </c>
      <c r="K83" s="373">
        <v>2</v>
      </c>
      <c r="L83" s="373">
        <v>2021</v>
      </c>
      <c r="M83" s="375" t="s">
        <v>190</v>
      </c>
      <c r="N83" s="375">
        <v>2021</v>
      </c>
      <c r="O83" s="377">
        <v>50</v>
      </c>
      <c r="P83" s="361">
        <v>0</v>
      </c>
      <c r="Q83" s="148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201"/>
      <c r="BJ83" s="200"/>
      <c r="BK83" s="200"/>
      <c r="BL83" s="200"/>
      <c r="BM83" s="200"/>
      <c r="BN83" s="200"/>
      <c r="BO83" s="200"/>
    </row>
    <row r="84" spans="3:81" ht="15.75" customHeight="1">
      <c r="C84" s="281"/>
      <c r="D84" s="370"/>
      <c r="E84" s="372"/>
      <c r="F84" s="372"/>
      <c r="G84" s="372"/>
      <c r="H84" s="372"/>
      <c r="I84" s="372"/>
      <c r="J84" s="372"/>
      <c r="K84" s="374"/>
      <c r="L84" s="374"/>
      <c r="M84" s="376"/>
      <c r="N84" s="376"/>
      <c r="O84" s="378"/>
      <c r="P84" s="362"/>
      <c r="Q84" s="363"/>
      <c r="R84" s="365">
        <v>1</v>
      </c>
      <c r="S84" s="367" t="s">
        <v>17</v>
      </c>
      <c r="T84" s="367" t="s">
        <v>1137</v>
      </c>
      <c r="U84" s="367" t="s">
        <v>1123</v>
      </c>
      <c r="V84" s="367" t="s">
        <v>1081</v>
      </c>
      <c r="W84" s="367" t="s">
        <v>1081</v>
      </c>
      <c r="X84" s="367" t="s">
        <v>1082</v>
      </c>
      <c r="Y84" s="367" t="s">
        <v>1124</v>
      </c>
      <c r="Z84" s="367" t="s">
        <v>1125</v>
      </c>
      <c r="AA84" s="367" t="s">
        <v>1138</v>
      </c>
      <c r="AB84" s="367" t="s">
        <v>1139</v>
      </c>
      <c r="AC84" s="367" t="s">
        <v>1081</v>
      </c>
      <c r="AD84" s="367" t="s">
        <v>1081</v>
      </c>
      <c r="AE84" s="367" t="s">
        <v>1082</v>
      </c>
      <c r="AF84" s="367" t="s">
        <v>1124</v>
      </c>
      <c r="AG84" s="367" t="s">
        <v>1125</v>
      </c>
      <c r="AH84" s="184"/>
      <c r="AI84" s="191"/>
      <c r="AJ84" s="190"/>
      <c r="AK84" s="190"/>
      <c r="AL84" s="190"/>
      <c r="AM84" s="190"/>
      <c r="AN84" s="190"/>
      <c r="AO84" s="190"/>
      <c r="AP84" s="190"/>
      <c r="AQ84" s="190"/>
      <c r="AR84" s="190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00"/>
      <c r="BD84" s="100"/>
      <c r="BE84" s="100"/>
      <c r="BF84" s="100"/>
      <c r="BG84" s="100"/>
      <c r="BH84" s="100"/>
      <c r="BI84" s="201"/>
      <c r="BJ84" s="216"/>
      <c r="BK84" s="216"/>
      <c r="BL84" s="216"/>
      <c r="BM84" s="200"/>
      <c r="BN84" s="216"/>
      <c r="BO84" s="216"/>
      <c r="BP84" s="216"/>
      <c r="BQ84" s="216"/>
      <c r="BR84" s="216"/>
    </row>
    <row r="85" spans="3:81" ht="24" customHeight="1" thickBot="1">
      <c r="C85" s="281"/>
      <c r="D85" s="370"/>
      <c r="E85" s="372"/>
      <c r="F85" s="372"/>
      <c r="G85" s="372"/>
      <c r="H85" s="372"/>
      <c r="I85" s="372"/>
      <c r="J85" s="372"/>
      <c r="K85" s="374"/>
      <c r="L85" s="374"/>
      <c r="M85" s="376"/>
      <c r="N85" s="376"/>
      <c r="O85" s="378"/>
      <c r="P85" s="362"/>
      <c r="Q85" s="364"/>
      <c r="R85" s="366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172"/>
      <c r="AI85" s="189" t="s">
        <v>241</v>
      </c>
      <c r="AJ85" s="237" t="s">
        <v>217</v>
      </c>
      <c r="AK85" s="275" t="s">
        <v>18</v>
      </c>
      <c r="AL85" s="275"/>
      <c r="AM85" s="275"/>
      <c r="AN85" s="275"/>
      <c r="AO85" s="275"/>
      <c r="AP85" s="275"/>
      <c r="AQ85" s="275"/>
      <c r="AR85" s="275"/>
      <c r="AS85" s="97">
        <v>635.24</v>
      </c>
      <c r="AT85" s="97">
        <v>635.24</v>
      </c>
      <c r="AU85" s="173">
        <v>0</v>
      </c>
      <c r="AV85" s="173">
        <v>0</v>
      </c>
      <c r="AW85" s="312">
        <f>AX85+AY85+AZ85</f>
        <v>0</v>
      </c>
      <c r="AX85" s="146"/>
      <c r="AY85" s="146"/>
      <c r="AZ85" s="146"/>
      <c r="BA85" s="173">
        <f>AS85-AT85-AW85</f>
        <v>0</v>
      </c>
      <c r="BB85" s="173">
        <f>AX85-AU85</f>
        <v>0</v>
      </c>
      <c r="BC85" s="174"/>
      <c r="BD85" s="174"/>
      <c r="BE85" s="223"/>
      <c r="BF85" s="174"/>
      <c r="BG85" s="224"/>
      <c r="BH85" s="225"/>
      <c r="BI85" s="201">
        <v>0</v>
      </c>
      <c r="BJ85" s="216"/>
      <c r="BK85" s="216"/>
      <c r="BM85" s="199" t="str">
        <f>AJ85 &amp; BI85</f>
        <v>Прибыль направляемая на инвестиции0</v>
      </c>
      <c r="BN85" s="216"/>
      <c r="BO85" s="216"/>
      <c r="BP85" s="216"/>
      <c r="BQ85" s="216"/>
      <c r="CB85" s="199" t="str">
        <f>AJ85 &amp; AK85</f>
        <v>Прибыль направляемая на инвестициинет</v>
      </c>
      <c r="CC85" s="200"/>
    </row>
    <row r="86" spans="3:81" ht="18.75" customHeight="1">
      <c r="C86" s="281"/>
      <c r="D86" s="369">
        <v>8</v>
      </c>
      <c r="E86" s="371" t="s">
        <v>1090</v>
      </c>
      <c r="F86" s="371" t="s">
        <v>1091</v>
      </c>
      <c r="G86" s="371" t="s">
        <v>1093</v>
      </c>
      <c r="H86" s="371" t="s">
        <v>1081</v>
      </c>
      <c r="I86" s="371" t="s">
        <v>1081</v>
      </c>
      <c r="J86" s="371" t="s">
        <v>1082</v>
      </c>
      <c r="K86" s="373">
        <v>1</v>
      </c>
      <c r="L86" s="373">
        <v>2022</v>
      </c>
      <c r="M86" s="375" t="s">
        <v>190</v>
      </c>
      <c r="N86" s="375">
        <v>2022</v>
      </c>
      <c r="O86" s="377">
        <v>0</v>
      </c>
      <c r="P86" s="361">
        <v>0</v>
      </c>
      <c r="Q86" s="148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201"/>
      <c r="BJ86" s="200"/>
      <c r="BK86" s="200"/>
      <c r="BL86" s="200"/>
      <c r="BM86" s="200"/>
      <c r="BN86" s="200"/>
      <c r="BO86" s="200"/>
    </row>
    <row r="87" spans="3:81" ht="13.5" customHeight="1">
      <c r="C87" s="281"/>
      <c r="D87" s="370"/>
      <c r="E87" s="372"/>
      <c r="F87" s="372"/>
      <c r="G87" s="372"/>
      <c r="H87" s="372"/>
      <c r="I87" s="372"/>
      <c r="J87" s="372"/>
      <c r="K87" s="374"/>
      <c r="L87" s="374"/>
      <c r="M87" s="376"/>
      <c r="N87" s="376"/>
      <c r="O87" s="378"/>
      <c r="P87" s="362"/>
      <c r="Q87" s="363"/>
      <c r="R87" s="365">
        <v>1</v>
      </c>
      <c r="S87" s="367" t="s">
        <v>17</v>
      </c>
      <c r="T87" s="367" t="s">
        <v>1140</v>
      </c>
      <c r="U87" s="367" t="s">
        <v>1123</v>
      </c>
      <c r="V87" s="367" t="s">
        <v>1081</v>
      </c>
      <c r="W87" s="367" t="s">
        <v>1081</v>
      </c>
      <c r="X87" s="367" t="s">
        <v>1082</v>
      </c>
      <c r="Y87" s="367" t="s">
        <v>1124</v>
      </c>
      <c r="Z87" s="367" t="s">
        <v>1125</v>
      </c>
      <c r="AA87" s="367" t="s">
        <v>1141</v>
      </c>
      <c r="AB87" s="367" t="s">
        <v>1133</v>
      </c>
      <c r="AC87" s="367" t="s">
        <v>1081</v>
      </c>
      <c r="AD87" s="367" t="s">
        <v>1081</v>
      </c>
      <c r="AE87" s="367" t="s">
        <v>1082</v>
      </c>
      <c r="AF87" s="367" t="s">
        <v>1124</v>
      </c>
      <c r="AG87" s="367" t="s">
        <v>1125</v>
      </c>
      <c r="AH87" s="184"/>
      <c r="AI87" s="191"/>
      <c r="AJ87" s="190"/>
      <c r="AK87" s="190"/>
      <c r="AL87" s="190"/>
      <c r="AM87" s="190"/>
      <c r="AN87" s="190"/>
      <c r="AO87" s="190"/>
      <c r="AP87" s="190"/>
      <c r="AQ87" s="190"/>
      <c r="AR87" s="190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00"/>
      <c r="BD87" s="100"/>
      <c r="BE87" s="100"/>
      <c r="BF87" s="100"/>
      <c r="BG87" s="100"/>
      <c r="BH87" s="100"/>
      <c r="BI87" s="201"/>
      <c r="BJ87" s="216"/>
      <c r="BK87" s="216"/>
      <c r="BL87" s="216"/>
      <c r="BM87" s="200"/>
      <c r="BN87" s="216"/>
      <c r="BO87" s="216"/>
      <c r="BP87" s="216"/>
      <c r="BQ87" s="216"/>
      <c r="BR87" s="216"/>
    </row>
    <row r="88" spans="3:81" ht="31.5" customHeight="1" thickBot="1">
      <c r="C88" s="281"/>
      <c r="D88" s="370"/>
      <c r="E88" s="372"/>
      <c r="F88" s="372"/>
      <c r="G88" s="372"/>
      <c r="H88" s="372"/>
      <c r="I88" s="372"/>
      <c r="J88" s="372"/>
      <c r="K88" s="374"/>
      <c r="L88" s="374"/>
      <c r="M88" s="376"/>
      <c r="N88" s="376"/>
      <c r="O88" s="378"/>
      <c r="P88" s="362"/>
      <c r="Q88" s="364"/>
      <c r="R88" s="366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172"/>
      <c r="AI88" s="189" t="s">
        <v>241</v>
      </c>
      <c r="AJ88" s="237" t="s">
        <v>217</v>
      </c>
      <c r="AK88" s="275" t="s">
        <v>18</v>
      </c>
      <c r="AL88" s="275"/>
      <c r="AM88" s="275"/>
      <c r="AN88" s="275"/>
      <c r="AO88" s="275"/>
      <c r="AP88" s="275"/>
      <c r="AQ88" s="275"/>
      <c r="AR88" s="275"/>
      <c r="AS88" s="97">
        <v>0</v>
      </c>
      <c r="AT88" s="97">
        <v>0</v>
      </c>
      <c r="AU88" s="173">
        <v>0</v>
      </c>
      <c r="AV88" s="173">
        <v>0</v>
      </c>
      <c r="AW88" s="312">
        <f>AX88+AY88+AZ88</f>
        <v>0</v>
      </c>
      <c r="AX88" s="146"/>
      <c r="AY88" s="146"/>
      <c r="AZ88" s="146"/>
      <c r="BA88" s="173">
        <f>AS88-AT88-AW88</f>
        <v>0</v>
      </c>
      <c r="BB88" s="173">
        <f>AX88-AU88</f>
        <v>0</v>
      </c>
      <c r="BC88" s="174"/>
      <c r="BD88" s="174"/>
      <c r="BE88" s="223"/>
      <c r="BF88" s="174"/>
      <c r="BG88" s="224"/>
      <c r="BH88" s="225"/>
      <c r="BI88" s="201">
        <v>0</v>
      </c>
      <c r="BJ88" s="216"/>
      <c r="BK88" s="216"/>
      <c r="BM88" s="199" t="str">
        <f>AJ88 &amp; BI88</f>
        <v>Прибыль направляемая на инвестиции0</v>
      </c>
      <c r="BN88" s="216"/>
      <c r="BO88" s="216"/>
      <c r="BP88" s="216"/>
      <c r="BQ88" s="216"/>
      <c r="CB88" s="199" t="str">
        <f>AJ88 &amp; AK88</f>
        <v>Прибыль направляемая на инвестициинет</v>
      </c>
      <c r="CC88" s="200"/>
    </row>
    <row r="89" spans="3:81" ht="20.25" customHeight="1">
      <c r="C89" s="281"/>
      <c r="D89" s="369">
        <v>9</v>
      </c>
      <c r="E89" s="371" t="s">
        <v>1090</v>
      </c>
      <c r="F89" s="371" t="s">
        <v>1091</v>
      </c>
      <c r="G89" s="371" t="s">
        <v>1094</v>
      </c>
      <c r="H89" s="371" t="s">
        <v>1081</v>
      </c>
      <c r="I89" s="371" t="s">
        <v>1081</v>
      </c>
      <c r="J89" s="371" t="s">
        <v>1082</v>
      </c>
      <c r="K89" s="373">
        <v>5</v>
      </c>
      <c r="L89" s="373">
        <v>2024</v>
      </c>
      <c r="M89" s="375" t="s">
        <v>190</v>
      </c>
      <c r="N89" s="375">
        <v>2024</v>
      </c>
      <c r="O89" s="377">
        <v>50</v>
      </c>
      <c r="P89" s="361">
        <v>50</v>
      </c>
      <c r="Q89" s="148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201"/>
      <c r="BJ89" s="200"/>
      <c r="BK89" s="200"/>
      <c r="BL89" s="200"/>
      <c r="BM89" s="200"/>
      <c r="BN89" s="200"/>
      <c r="BO89" s="200"/>
    </row>
    <row r="90" spans="3:81" ht="19.5" customHeight="1">
      <c r="C90" s="281"/>
      <c r="D90" s="370"/>
      <c r="E90" s="372"/>
      <c r="F90" s="372"/>
      <c r="G90" s="372"/>
      <c r="H90" s="372"/>
      <c r="I90" s="372"/>
      <c r="J90" s="372"/>
      <c r="K90" s="374"/>
      <c r="L90" s="374"/>
      <c r="M90" s="376"/>
      <c r="N90" s="376"/>
      <c r="O90" s="378"/>
      <c r="P90" s="362"/>
      <c r="Q90" s="363"/>
      <c r="R90" s="365">
        <v>1</v>
      </c>
      <c r="S90" s="367" t="s">
        <v>17</v>
      </c>
      <c r="T90" s="367" t="s">
        <v>1142</v>
      </c>
      <c r="U90" s="367" t="s">
        <v>1123</v>
      </c>
      <c r="V90" s="367" t="s">
        <v>1081</v>
      </c>
      <c r="W90" s="367" t="s">
        <v>1081</v>
      </c>
      <c r="X90" s="367" t="s">
        <v>1082</v>
      </c>
      <c r="Y90" s="367" t="s">
        <v>1124</v>
      </c>
      <c r="Z90" s="367" t="s">
        <v>1125</v>
      </c>
      <c r="AA90" s="367" t="s">
        <v>1143</v>
      </c>
      <c r="AB90" s="367" t="s">
        <v>1144</v>
      </c>
      <c r="AC90" s="367" t="s">
        <v>1081</v>
      </c>
      <c r="AD90" s="367" t="s">
        <v>1081</v>
      </c>
      <c r="AE90" s="367" t="s">
        <v>1082</v>
      </c>
      <c r="AF90" s="367" t="s">
        <v>1124</v>
      </c>
      <c r="AG90" s="367" t="s">
        <v>1125</v>
      </c>
      <c r="AH90" s="184"/>
      <c r="AI90" s="191"/>
      <c r="AJ90" s="190"/>
      <c r="AK90" s="190"/>
      <c r="AL90" s="190"/>
      <c r="AM90" s="190"/>
      <c r="AN90" s="190"/>
      <c r="AO90" s="190"/>
      <c r="AP90" s="190"/>
      <c r="AQ90" s="190"/>
      <c r="AR90" s="190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00"/>
      <c r="BD90" s="100"/>
      <c r="BE90" s="100"/>
      <c r="BF90" s="100"/>
      <c r="BG90" s="100"/>
      <c r="BH90" s="100"/>
      <c r="BI90" s="201"/>
      <c r="BJ90" s="216"/>
      <c r="BK90" s="216"/>
      <c r="BL90" s="216"/>
      <c r="BM90" s="200"/>
      <c r="BN90" s="216"/>
      <c r="BO90" s="216"/>
      <c r="BP90" s="216"/>
      <c r="BQ90" s="216"/>
      <c r="BR90" s="216"/>
    </row>
    <row r="91" spans="3:81" ht="21.75" customHeight="1" thickBot="1">
      <c r="C91" s="281"/>
      <c r="D91" s="370"/>
      <c r="E91" s="372"/>
      <c r="F91" s="372"/>
      <c r="G91" s="372"/>
      <c r="H91" s="372"/>
      <c r="I91" s="372"/>
      <c r="J91" s="372"/>
      <c r="K91" s="374"/>
      <c r="L91" s="374"/>
      <c r="M91" s="376"/>
      <c r="N91" s="376"/>
      <c r="O91" s="378"/>
      <c r="P91" s="362"/>
      <c r="Q91" s="364"/>
      <c r="R91" s="366"/>
      <c r="S91" s="368"/>
      <c r="T91" s="368"/>
      <c r="U91" s="368"/>
      <c r="V91" s="368"/>
      <c r="W91" s="368"/>
      <c r="X91" s="368"/>
      <c r="Y91" s="368"/>
      <c r="Z91" s="368"/>
      <c r="AA91" s="368"/>
      <c r="AB91" s="368"/>
      <c r="AC91" s="368"/>
      <c r="AD91" s="368"/>
      <c r="AE91" s="368"/>
      <c r="AF91" s="368"/>
      <c r="AG91" s="368"/>
      <c r="AH91" s="172"/>
      <c r="AI91" s="189" t="s">
        <v>241</v>
      </c>
      <c r="AJ91" s="237" t="s">
        <v>217</v>
      </c>
      <c r="AK91" s="275" t="s">
        <v>18</v>
      </c>
      <c r="AL91" s="275"/>
      <c r="AM91" s="275"/>
      <c r="AN91" s="275"/>
      <c r="AO91" s="275"/>
      <c r="AP91" s="275"/>
      <c r="AQ91" s="275"/>
      <c r="AR91" s="275"/>
      <c r="AS91" s="97">
        <v>5777.67</v>
      </c>
      <c r="AT91" s="97">
        <v>5777.67</v>
      </c>
      <c r="AU91" s="173">
        <v>0</v>
      </c>
      <c r="AV91" s="173">
        <v>0</v>
      </c>
      <c r="AW91" s="312">
        <f>AX91+AY91+AZ91</f>
        <v>0</v>
      </c>
      <c r="AX91" s="146"/>
      <c r="AY91" s="146"/>
      <c r="AZ91" s="146"/>
      <c r="BA91" s="173">
        <f>AS91-AT91-AW91</f>
        <v>0</v>
      </c>
      <c r="BB91" s="173">
        <f>AX91-AU91</f>
        <v>0</v>
      </c>
      <c r="BC91" s="174"/>
      <c r="BD91" s="174"/>
      <c r="BE91" s="223"/>
      <c r="BF91" s="174"/>
      <c r="BG91" s="224"/>
      <c r="BH91" s="225"/>
      <c r="BI91" s="201">
        <v>0</v>
      </c>
      <c r="BJ91" s="216"/>
      <c r="BK91" s="216"/>
      <c r="BM91" s="199" t="str">
        <f>AJ91 &amp; BI91</f>
        <v>Прибыль направляемая на инвестиции0</v>
      </c>
      <c r="BN91" s="216"/>
      <c r="BO91" s="216"/>
      <c r="BP91" s="216"/>
      <c r="BQ91" s="216"/>
      <c r="CB91" s="199" t="str">
        <f>AJ91 &amp; AK91</f>
        <v>Прибыль направляемая на инвестициинет</v>
      </c>
      <c r="CC91" s="200"/>
    </row>
    <row r="92" spans="3:81" ht="24.75" customHeight="1">
      <c r="C92" s="281"/>
      <c r="D92" s="369">
        <v>10</v>
      </c>
      <c r="E92" s="371" t="s">
        <v>1090</v>
      </c>
      <c r="F92" s="371" t="s">
        <v>1091</v>
      </c>
      <c r="G92" s="371" t="s">
        <v>1095</v>
      </c>
      <c r="H92" s="371" t="s">
        <v>1081</v>
      </c>
      <c r="I92" s="371" t="s">
        <v>1081</v>
      </c>
      <c r="J92" s="371" t="s">
        <v>1082</v>
      </c>
      <c r="K92" s="373">
        <v>1</v>
      </c>
      <c r="L92" s="373">
        <v>2021</v>
      </c>
      <c r="M92" s="375" t="s">
        <v>190</v>
      </c>
      <c r="N92" s="375">
        <v>2021</v>
      </c>
      <c r="O92" s="377">
        <v>0</v>
      </c>
      <c r="P92" s="361">
        <v>0</v>
      </c>
      <c r="Q92" s="148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201"/>
      <c r="BJ92" s="200"/>
      <c r="BK92" s="200"/>
      <c r="BL92" s="200"/>
      <c r="BM92" s="200"/>
      <c r="BN92" s="200"/>
      <c r="BO92" s="200"/>
    </row>
    <row r="93" spans="3:81" ht="17.25" customHeight="1">
      <c r="C93" s="281"/>
      <c r="D93" s="370"/>
      <c r="E93" s="372"/>
      <c r="F93" s="372"/>
      <c r="G93" s="372"/>
      <c r="H93" s="372"/>
      <c r="I93" s="372"/>
      <c r="J93" s="372"/>
      <c r="K93" s="374"/>
      <c r="L93" s="374"/>
      <c r="M93" s="376"/>
      <c r="N93" s="376"/>
      <c r="O93" s="378"/>
      <c r="P93" s="362"/>
      <c r="Q93" s="363"/>
      <c r="R93" s="365">
        <v>1</v>
      </c>
      <c r="S93" s="367" t="s">
        <v>17</v>
      </c>
      <c r="T93" s="367" t="s">
        <v>1142</v>
      </c>
      <c r="U93" s="367" t="s">
        <v>1123</v>
      </c>
      <c r="V93" s="367" t="s">
        <v>1081</v>
      </c>
      <c r="W93" s="367" t="s">
        <v>1081</v>
      </c>
      <c r="X93" s="367" t="s">
        <v>1082</v>
      </c>
      <c r="Y93" s="367" t="s">
        <v>1124</v>
      </c>
      <c r="Z93" s="367" t="s">
        <v>1125</v>
      </c>
      <c r="AA93" s="367" t="s">
        <v>1143</v>
      </c>
      <c r="AB93" s="367" t="s">
        <v>1144</v>
      </c>
      <c r="AC93" s="367" t="s">
        <v>1081</v>
      </c>
      <c r="AD93" s="367" t="s">
        <v>1081</v>
      </c>
      <c r="AE93" s="367" t="s">
        <v>1082</v>
      </c>
      <c r="AF93" s="367" t="s">
        <v>1124</v>
      </c>
      <c r="AG93" s="367" t="s">
        <v>1125</v>
      </c>
      <c r="AH93" s="184"/>
      <c r="AI93" s="191"/>
      <c r="AJ93" s="190"/>
      <c r="AK93" s="190"/>
      <c r="AL93" s="190"/>
      <c r="AM93" s="190"/>
      <c r="AN93" s="190"/>
      <c r="AO93" s="190"/>
      <c r="AP93" s="190"/>
      <c r="AQ93" s="190"/>
      <c r="AR93" s="190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00"/>
      <c r="BD93" s="100"/>
      <c r="BE93" s="100"/>
      <c r="BF93" s="100"/>
      <c r="BG93" s="100"/>
      <c r="BH93" s="100"/>
      <c r="BI93" s="201"/>
      <c r="BJ93" s="216"/>
      <c r="BK93" s="216"/>
      <c r="BL93" s="216"/>
      <c r="BM93" s="200"/>
      <c r="BN93" s="216"/>
      <c r="BO93" s="216"/>
      <c r="BP93" s="216"/>
      <c r="BQ93" s="216"/>
      <c r="BR93" s="216"/>
    </row>
    <row r="94" spans="3:81" ht="21" customHeight="1" thickBot="1">
      <c r="C94" s="281"/>
      <c r="D94" s="370"/>
      <c r="E94" s="372"/>
      <c r="F94" s="372"/>
      <c r="G94" s="372"/>
      <c r="H94" s="372"/>
      <c r="I94" s="372"/>
      <c r="J94" s="372"/>
      <c r="K94" s="374"/>
      <c r="L94" s="374"/>
      <c r="M94" s="376"/>
      <c r="N94" s="376"/>
      <c r="O94" s="378"/>
      <c r="P94" s="362"/>
      <c r="Q94" s="364"/>
      <c r="R94" s="366"/>
      <c r="S94" s="368"/>
      <c r="T94" s="368"/>
      <c r="U94" s="368"/>
      <c r="V94" s="368"/>
      <c r="W94" s="368"/>
      <c r="X94" s="368"/>
      <c r="Y94" s="368"/>
      <c r="Z94" s="368"/>
      <c r="AA94" s="368"/>
      <c r="AB94" s="368"/>
      <c r="AC94" s="368"/>
      <c r="AD94" s="368"/>
      <c r="AE94" s="368"/>
      <c r="AF94" s="368"/>
      <c r="AG94" s="368"/>
      <c r="AH94" s="172"/>
      <c r="AI94" s="189" t="s">
        <v>241</v>
      </c>
      <c r="AJ94" s="237" t="s">
        <v>217</v>
      </c>
      <c r="AK94" s="275" t="s">
        <v>18</v>
      </c>
      <c r="AL94" s="275"/>
      <c r="AM94" s="275"/>
      <c r="AN94" s="275"/>
      <c r="AO94" s="275"/>
      <c r="AP94" s="275"/>
      <c r="AQ94" s="275"/>
      <c r="AR94" s="275"/>
      <c r="AS94" s="97">
        <v>0</v>
      </c>
      <c r="AT94" s="97">
        <v>0</v>
      </c>
      <c r="AU94" s="173">
        <v>0</v>
      </c>
      <c r="AV94" s="173">
        <v>0</v>
      </c>
      <c r="AW94" s="312">
        <f>AX94+AY94+AZ94</f>
        <v>0</v>
      </c>
      <c r="AX94" s="146"/>
      <c r="AY94" s="146"/>
      <c r="AZ94" s="146"/>
      <c r="BA94" s="173">
        <f>AS94-AT94-AW94</f>
        <v>0</v>
      </c>
      <c r="BB94" s="173">
        <f>AX94-AU94</f>
        <v>0</v>
      </c>
      <c r="BC94" s="174"/>
      <c r="BD94" s="174"/>
      <c r="BE94" s="223"/>
      <c r="BF94" s="174"/>
      <c r="BG94" s="224"/>
      <c r="BH94" s="225"/>
      <c r="BI94" s="201">
        <v>0</v>
      </c>
      <c r="BJ94" s="216"/>
      <c r="BK94" s="216"/>
      <c r="BM94" s="199" t="str">
        <f>AJ94 &amp; BI94</f>
        <v>Прибыль направляемая на инвестиции0</v>
      </c>
      <c r="BN94" s="216"/>
      <c r="BO94" s="216"/>
      <c r="BP94" s="216"/>
      <c r="BQ94" s="216"/>
      <c r="CB94" s="199" t="str">
        <f>AJ94 &amp; AK94</f>
        <v>Прибыль направляемая на инвестициинет</v>
      </c>
      <c r="CC94" s="200"/>
    </row>
    <row r="95" spans="3:81" ht="24.75" customHeight="1">
      <c r="C95" s="281"/>
      <c r="D95" s="369">
        <v>11</v>
      </c>
      <c r="E95" s="371" t="s">
        <v>1090</v>
      </c>
      <c r="F95" s="371" t="s">
        <v>1091</v>
      </c>
      <c r="G95" s="371" t="s">
        <v>1096</v>
      </c>
      <c r="H95" s="371" t="s">
        <v>1081</v>
      </c>
      <c r="I95" s="371" t="s">
        <v>1081</v>
      </c>
      <c r="J95" s="371" t="s">
        <v>1082</v>
      </c>
      <c r="K95" s="373">
        <v>4</v>
      </c>
      <c r="L95" s="373">
        <v>2023</v>
      </c>
      <c r="M95" s="375" t="s">
        <v>190</v>
      </c>
      <c r="N95" s="375">
        <v>2023</v>
      </c>
      <c r="O95" s="377">
        <v>0</v>
      </c>
      <c r="P95" s="361">
        <v>0</v>
      </c>
      <c r="Q95" s="148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201"/>
      <c r="BJ95" s="200"/>
      <c r="BK95" s="200"/>
      <c r="BL95" s="200"/>
      <c r="BM95" s="200"/>
      <c r="BN95" s="200"/>
      <c r="BO95" s="200"/>
    </row>
    <row r="96" spans="3:81" ht="23.25" customHeight="1">
      <c r="C96" s="281"/>
      <c r="D96" s="370"/>
      <c r="E96" s="372"/>
      <c r="F96" s="372"/>
      <c r="G96" s="372"/>
      <c r="H96" s="372"/>
      <c r="I96" s="372"/>
      <c r="J96" s="372"/>
      <c r="K96" s="374"/>
      <c r="L96" s="374"/>
      <c r="M96" s="376"/>
      <c r="N96" s="376"/>
      <c r="O96" s="378"/>
      <c r="P96" s="362"/>
      <c r="Q96" s="363"/>
      <c r="R96" s="365">
        <v>1</v>
      </c>
      <c r="S96" s="367" t="s">
        <v>17</v>
      </c>
      <c r="T96" s="367" t="s">
        <v>1131</v>
      </c>
      <c r="U96" s="367" t="s">
        <v>1123</v>
      </c>
      <c r="V96" s="367" t="s">
        <v>1081</v>
      </c>
      <c r="W96" s="367" t="s">
        <v>1081</v>
      </c>
      <c r="X96" s="367" t="s">
        <v>1082</v>
      </c>
      <c r="Y96" s="367" t="s">
        <v>1124</v>
      </c>
      <c r="Z96" s="367" t="s">
        <v>1125</v>
      </c>
      <c r="AA96" s="367" t="s">
        <v>1132</v>
      </c>
      <c r="AB96" s="367" t="s">
        <v>1133</v>
      </c>
      <c r="AC96" s="367" t="s">
        <v>1081</v>
      </c>
      <c r="AD96" s="367" t="s">
        <v>1081</v>
      </c>
      <c r="AE96" s="367" t="s">
        <v>1082</v>
      </c>
      <c r="AF96" s="367" t="s">
        <v>1124</v>
      </c>
      <c r="AG96" s="367" t="s">
        <v>1125</v>
      </c>
      <c r="AH96" s="184"/>
      <c r="AI96" s="191"/>
      <c r="AJ96" s="190"/>
      <c r="AK96" s="190"/>
      <c r="AL96" s="190"/>
      <c r="AM96" s="190"/>
      <c r="AN96" s="190"/>
      <c r="AO96" s="190"/>
      <c r="AP96" s="190"/>
      <c r="AQ96" s="190"/>
      <c r="AR96" s="190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00"/>
      <c r="BD96" s="100"/>
      <c r="BE96" s="100"/>
      <c r="BF96" s="100"/>
      <c r="BG96" s="100"/>
      <c r="BH96" s="100"/>
      <c r="BI96" s="201"/>
      <c r="BJ96" s="216"/>
      <c r="BK96" s="216"/>
      <c r="BL96" s="216"/>
      <c r="BM96" s="200"/>
      <c r="BN96" s="216"/>
      <c r="BO96" s="216"/>
      <c r="BP96" s="216"/>
      <c r="BQ96" s="216"/>
      <c r="BR96" s="216"/>
    </row>
    <row r="97" spans="3:81" ht="22.5" customHeight="1" thickBot="1">
      <c r="C97" s="281"/>
      <c r="D97" s="370"/>
      <c r="E97" s="372"/>
      <c r="F97" s="372"/>
      <c r="G97" s="372"/>
      <c r="H97" s="372"/>
      <c r="I97" s="372"/>
      <c r="J97" s="372"/>
      <c r="K97" s="374"/>
      <c r="L97" s="374"/>
      <c r="M97" s="376"/>
      <c r="N97" s="376"/>
      <c r="O97" s="378"/>
      <c r="P97" s="362"/>
      <c r="Q97" s="364"/>
      <c r="R97" s="366"/>
      <c r="S97" s="368"/>
      <c r="T97" s="368"/>
      <c r="U97" s="368"/>
      <c r="V97" s="368"/>
      <c r="W97" s="368"/>
      <c r="X97" s="368"/>
      <c r="Y97" s="368"/>
      <c r="Z97" s="368"/>
      <c r="AA97" s="368"/>
      <c r="AB97" s="368"/>
      <c r="AC97" s="368"/>
      <c r="AD97" s="368"/>
      <c r="AE97" s="368"/>
      <c r="AF97" s="368"/>
      <c r="AG97" s="368"/>
      <c r="AH97" s="172"/>
      <c r="AI97" s="189" t="s">
        <v>241</v>
      </c>
      <c r="AJ97" s="237" t="s">
        <v>217</v>
      </c>
      <c r="AK97" s="275" t="s">
        <v>18</v>
      </c>
      <c r="AL97" s="275"/>
      <c r="AM97" s="275"/>
      <c r="AN97" s="275"/>
      <c r="AO97" s="275"/>
      <c r="AP97" s="275"/>
      <c r="AQ97" s="275"/>
      <c r="AR97" s="275"/>
      <c r="AS97" s="97">
        <v>0</v>
      </c>
      <c r="AT97" s="97">
        <v>0</v>
      </c>
      <c r="AU97" s="173">
        <v>0</v>
      </c>
      <c r="AV97" s="173">
        <v>0</v>
      </c>
      <c r="AW97" s="312">
        <f>AX97+AY97+AZ97</f>
        <v>0</v>
      </c>
      <c r="AX97" s="146"/>
      <c r="AY97" s="146"/>
      <c r="AZ97" s="146"/>
      <c r="BA97" s="173">
        <f>AS97-AT97-AW97</f>
        <v>0</v>
      </c>
      <c r="BB97" s="173">
        <f>AX97-AU97</f>
        <v>0</v>
      </c>
      <c r="BC97" s="174"/>
      <c r="BD97" s="174"/>
      <c r="BE97" s="223"/>
      <c r="BF97" s="174"/>
      <c r="BG97" s="224"/>
      <c r="BH97" s="225"/>
      <c r="BI97" s="201">
        <v>0</v>
      </c>
      <c r="BJ97" s="216"/>
      <c r="BK97" s="216"/>
      <c r="BM97" s="199" t="str">
        <f>AJ97 &amp; BI97</f>
        <v>Прибыль направляемая на инвестиции0</v>
      </c>
      <c r="BN97" s="216"/>
      <c r="BO97" s="216"/>
      <c r="BP97" s="216"/>
      <c r="BQ97" s="216"/>
      <c r="CB97" s="199" t="str">
        <f>AJ97 &amp; AK97</f>
        <v>Прибыль направляемая на инвестициинет</v>
      </c>
      <c r="CC97" s="200"/>
    </row>
    <row r="98" spans="3:81" ht="21.75" customHeight="1">
      <c r="C98" s="281"/>
      <c r="D98" s="369">
        <v>12</v>
      </c>
      <c r="E98" s="371" t="s">
        <v>1090</v>
      </c>
      <c r="F98" s="371" t="s">
        <v>1097</v>
      </c>
      <c r="G98" s="371" t="s">
        <v>1098</v>
      </c>
      <c r="H98" s="371" t="s">
        <v>1081</v>
      </c>
      <c r="I98" s="371" t="s">
        <v>1081</v>
      </c>
      <c r="J98" s="371" t="s">
        <v>1082</v>
      </c>
      <c r="K98" s="373">
        <v>1</v>
      </c>
      <c r="L98" s="373">
        <v>2020</v>
      </c>
      <c r="M98" s="375" t="s">
        <v>190</v>
      </c>
      <c r="N98" s="375">
        <v>2020</v>
      </c>
      <c r="O98" s="377">
        <v>0</v>
      </c>
      <c r="P98" s="361">
        <v>0</v>
      </c>
      <c r="Q98" s="148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201"/>
      <c r="BJ98" s="200"/>
      <c r="BK98" s="200"/>
      <c r="BL98" s="200"/>
      <c r="BM98" s="200"/>
      <c r="BN98" s="200"/>
      <c r="BO98" s="200"/>
    </row>
    <row r="99" spans="3:81" ht="22.5" customHeight="1">
      <c r="C99" s="281"/>
      <c r="D99" s="370"/>
      <c r="E99" s="372"/>
      <c r="F99" s="372"/>
      <c r="G99" s="372"/>
      <c r="H99" s="372"/>
      <c r="I99" s="372"/>
      <c r="J99" s="372"/>
      <c r="K99" s="374"/>
      <c r="L99" s="374"/>
      <c r="M99" s="376"/>
      <c r="N99" s="376"/>
      <c r="O99" s="378"/>
      <c r="P99" s="362"/>
      <c r="Q99" s="363"/>
      <c r="R99" s="365">
        <v>1</v>
      </c>
      <c r="S99" s="367" t="s">
        <v>17</v>
      </c>
      <c r="T99" s="367" t="s">
        <v>1140</v>
      </c>
      <c r="U99" s="367" t="s">
        <v>1123</v>
      </c>
      <c r="V99" s="367" t="s">
        <v>1081</v>
      </c>
      <c r="W99" s="367" t="s">
        <v>1081</v>
      </c>
      <c r="X99" s="367" t="s">
        <v>1082</v>
      </c>
      <c r="Y99" s="367" t="s">
        <v>1124</v>
      </c>
      <c r="Z99" s="367" t="s">
        <v>1125</v>
      </c>
      <c r="AA99" s="367" t="s">
        <v>1141</v>
      </c>
      <c r="AB99" s="367" t="s">
        <v>1133</v>
      </c>
      <c r="AC99" s="367" t="s">
        <v>1081</v>
      </c>
      <c r="AD99" s="367" t="s">
        <v>1081</v>
      </c>
      <c r="AE99" s="367" t="s">
        <v>1082</v>
      </c>
      <c r="AF99" s="367" t="s">
        <v>1124</v>
      </c>
      <c r="AG99" s="367" t="s">
        <v>1125</v>
      </c>
      <c r="AH99" s="184"/>
      <c r="AI99" s="191"/>
      <c r="AJ99" s="190"/>
      <c r="AK99" s="190"/>
      <c r="AL99" s="190"/>
      <c r="AM99" s="190"/>
      <c r="AN99" s="190"/>
      <c r="AO99" s="190"/>
      <c r="AP99" s="190"/>
      <c r="AQ99" s="190"/>
      <c r="AR99" s="190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00"/>
      <c r="BD99" s="100"/>
      <c r="BE99" s="100"/>
      <c r="BF99" s="100"/>
      <c r="BG99" s="100"/>
      <c r="BH99" s="100"/>
      <c r="BI99" s="201"/>
      <c r="BJ99" s="216"/>
      <c r="BK99" s="216"/>
      <c r="BL99" s="216"/>
      <c r="BM99" s="200"/>
      <c r="BN99" s="216"/>
      <c r="BO99" s="216"/>
      <c r="BP99" s="216"/>
      <c r="BQ99" s="216"/>
      <c r="BR99" s="216"/>
    </row>
    <row r="100" spans="3:81" ht="24.75" customHeight="1" thickBot="1">
      <c r="C100" s="281"/>
      <c r="D100" s="370"/>
      <c r="E100" s="372"/>
      <c r="F100" s="372"/>
      <c r="G100" s="372"/>
      <c r="H100" s="372"/>
      <c r="I100" s="372"/>
      <c r="J100" s="372"/>
      <c r="K100" s="374"/>
      <c r="L100" s="374"/>
      <c r="M100" s="376"/>
      <c r="N100" s="376"/>
      <c r="O100" s="378"/>
      <c r="P100" s="362"/>
      <c r="Q100" s="364"/>
      <c r="R100" s="366"/>
      <c r="S100" s="368"/>
      <c r="T100" s="368"/>
      <c r="U100" s="368"/>
      <c r="V100" s="368"/>
      <c r="W100" s="368"/>
      <c r="X100" s="368"/>
      <c r="Y100" s="368"/>
      <c r="Z100" s="368"/>
      <c r="AA100" s="368"/>
      <c r="AB100" s="368"/>
      <c r="AC100" s="368"/>
      <c r="AD100" s="368"/>
      <c r="AE100" s="368"/>
      <c r="AF100" s="368"/>
      <c r="AG100" s="368"/>
      <c r="AH100" s="172"/>
      <c r="AI100" s="189" t="s">
        <v>241</v>
      </c>
      <c r="AJ100" s="237" t="s">
        <v>217</v>
      </c>
      <c r="AK100" s="275" t="s">
        <v>18</v>
      </c>
      <c r="AL100" s="275"/>
      <c r="AM100" s="275"/>
      <c r="AN100" s="275"/>
      <c r="AO100" s="275"/>
      <c r="AP100" s="275"/>
      <c r="AQ100" s="275"/>
      <c r="AR100" s="275"/>
      <c r="AS100" s="97">
        <v>16553.810000000001</v>
      </c>
      <c r="AT100" s="97">
        <v>0</v>
      </c>
      <c r="AU100" s="173">
        <v>0</v>
      </c>
      <c r="AV100" s="173">
        <v>0</v>
      </c>
      <c r="AW100" s="312">
        <f>AX100+AY100+AZ100</f>
        <v>0</v>
      </c>
      <c r="AX100" s="146"/>
      <c r="AY100" s="146"/>
      <c r="AZ100" s="146"/>
      <c r="BA100" s="173">
        <f>AS100-AT100-AW100</f>
        <v>16553.810000000001</v>
      </c>
      <c r="BB100" s="173">
        <f>AX100-AU100</f>
        <v>0</v>
      </c>
      <c r="BC100" s="174"/>
      <c r="BD100" s="174"/>
      <c r="BE100" s="223"/>
      <c r="BF100" s="174"/>
      <c r="BG100" s="224"/>
      <c r="BH100" s="225"/>
      <c r="BI100" s="201">
        <v>0</v>
      </c>
      <c r="BJ100" s="216"/>
      <c r="BK100" s="216"/>
      <c r="BM100" s="199" t="str">
        <f>AJ100 &amp; BI100</f>
        <v>Прибыль направляемая на инвестиции0</v>
      </c>
      <c r="BN100" s="216"/>
      <c r="BO100" s="216"/>
      <c r="BP100" s="216"/>
      <c r="BQ100" s="216"/>
      <c r="CB100" s="199" t="str">
        <f>AJ100 &amp; AK100</f>
        <v>Прибыль направляемая на инвестициинет</v>
      </c>
      <c r="CC100" s="200"/>
    </row>
    <row r="101" spans="3:81" ht="22.5" customHeight="1">
      <c r="C101" s="281"/>
      <c r="D101" s="369">
        <v>13</v>
      </c>
      <c r="E101" s="371" t="s">
        <v>1090</v>
      </c>
      <c r="F101" s="371" t="s">
        <v>1097</v>
      </c>
      <c r="G101" s="371" t="s">
        <v>1099</v>
      </c>
      <c r="H101" s="371" t="s">
        <v>1081</v>
      </c>
      <c r="I101" s="371" t="s">
        <v>1081</v>
      </c>
      <c r="J101" s="371" t="s">
        <v>1082</v>
      </c>
      <c r="K101" s="373">
        <v>2</v>
      </c>
      <c r="L101" s="373">
        <v>2021</v>
      </c>
      <c r="M101" s="375" t="s">
        <v>190</v>
      </c>
      <c r="N101" s="375">
        <v>2021</v>
      </c>
      <c r="O101" s="377">
        <v>50</v>
      </c>
      <c r="P101" s="361">
        <v>90</v>
      </c>
      <c r="Q101" s="148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201"/>
      <c r="BJ101" s="200"/>
      <c r="BK101" s="200"/>
      <c r="BL101" s="200"/>
      <c r="BM101" s="200"/>
      <c r="BN101" s="200"/>
      <c r="BO101" s="200"/>
    </row>
    <row r="102" spans="3:81" ht="24.75" customHeight="1">
      <c r="C102" s="281"/>
      <c r="D102" s="370"/>
      <c r="E102" s="372"/>
      <c r="F102" s="372"/>
      <c r="G102" s="372"/>
      <c r="H102" s="372"/>
      <c r="I102" s="372"/>
      <c r="J102" s="372"/>
      <c r="K102" s="374"/>
      <c r="L102" s="374"/>
      <c r="M102" s="376"/>
      <c r="N102" s="376"/>
      <c r="O102" s="378"/>
      <c r="P102" s="362"/>
      <c r="Q102" s="363"/>
      <c r="R102" s="365">
        <v>1</v>
      </c>
      <c r="S102" s="367" t="s">
        <v>17</v>
      </c>
      <c r="T102" s="367" t="s">
        <v>1145</v>
      </c>
      <c r="U102" s="367" t="s">
        <v>1123</v>
      </c>
      <c r="V102" s="367" t="s">
        <v>1081</v>
      </c>
      <c r="W102" s="367" t="s">
        <v>1081</v>
      </c>
      <c r="X102" s="367" t="s">
        <v>1082</v>
      </c>
      <c r="Y102" s="367" t="s">
        <v>1124</v>
      </c>
      <c r="Z102" s="367" t="s">
        <v>1125</v>
      </c>
      <c r="AA102" s="367" t="s">
        <v>1146</v>
      </c>
      <c r="AB102" s="367" t="s">
        <v>1147</v>
      </c>
      <c r="AC102" s="367" t="s">
        <v>1081</v>
      </c>
      <c r="AD102" s="367" t="s">
        <v>1081</v>
      </c>
      <c r="AE102" s="367" t="s">
        <v>1082</v>
      </c>
      <c r="AF102" s="367" t="s">
        <v>1124</v>
      </c>
      <c r="AG102" s="367" t="s">
        <v>1125</v>
      </c>
      <c r="AH102" s="184"/>
      <c r="AI102" s="191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00"/>
      <c r="BD102" s="100"/>
      <c r="BE102" s="100"/>
      <c r="BF102" s="100"/>
      <c r="BG102" s="100"/>
      <c r="BH102" s="100"/>
      <c r="BI102" s="201"/>
      <c r="BJ102" s="216"/>
      <c r="BK102" s="216"/>
      <c r="BL102" s="216"/>
      <c r="BM102" s="200"/>
      <c r="BN102" s="216"/>
      <c r="BO102" s="216"/>
      <c r="BP102" s="216"/>
      <c r="BQ102" s="216"/>
      <c r="BR102" s="216"/>
    </row>
    <row r="103" spans="3:81" ht="34.5" customHeight="1" thickBot="1">
      <c r="C103" s="281"/>
      <c r="D103" s="370"/>
      <c r="E103" s="372"/>
      <c r="F103" s="372"/>
      <c r="G103" s="372"/>
      <c r="H103" s="372"/>
      <c r="I103" s="372"/>
      <c r="J103" s="372"/>
      <c r="K103" s="374"/>
      <c r="L103" s="374"/>
      <c r="M103" s="376"/>
      <c r="N103" s="376"/>
      <c r="O103" s="378"/>
      <c r="P103" s="362"/>
      <c r="Q103" s="364"/>
      <c r="R103" s="366"/>
      <c r="S103" s="368"/>
      <c r="T103" s="368"/>
      <c r="U103" s="368"/>
      <c r="V103" s="368"/>
      <c r="W103" s="368"/>
      <c r="X103" s="368"/>
      <c r="Y103" s="368"/>
      <c r="Z103" s="368"/>
      <c r="AA103" s="368"/>
      <c r="AB103" s="368"/>
      <c r="AC103" s="368"/>
      <c r="AD103" s="368"/>
      <c r="AE103" s="368"/>
      <c r="AF103" s="368"/>
      <c r="AG103" s="368"/>
      <c r="AH103" s="172"/>
      <c r="AI103" s="189" t="s">
        <v>241</v>
      </c>
      <c r="AJ103" s="237" t="s">
        <v>217</v>
      </c>
      <c r="AK103" s="275" t="s">
        <v>18</v>
      </c>
      <c r="AL103" s="275"/>
      <c r="AM103" s="275"/>
      <c r="AN103" s="275"/>
      <c r="AO103" s="275"/>
      <c r="AP103" s="275"/>
      <c r="AQ103" s="275"/>
      <c r="AR103" s="275"/>
      <c r="AS103" s="97">
        <v>18078.740000000002</v>
      </c>
      <c r="AT103" s="97">
        <v>2521.2399999999998</v>
      </c>
      <c r="AU103" s="173">
        <v>13061.68</v>
      </c>
      <c r="AV103" s="173">
        <v>0</v>
      </c>
      <c r="AW103" s="312">
        <f>AX103+AY103+AZ103</f>
        <v>10946.81</v>
      </c>
      <c r="AX103" s="146">
        <v>10946.81</v>
      </c>
      <c r="AY103" s="146"/>
      <c r="AZ103" s="146"/>
      <c r="BA103" s="173">
        <f>AS103-AT103-AW103</f>
        <v>4610.6900000000023</v>
      </c>
      <c r="BB103" s="173">
        <f>AX103-AU103</f>
        <v>-2114.8700000000008</v>
      </c>
      <c r="BC103" s="174"/>
      <c r="BD103" s="174"/>
      <c r="BE103" s="325" t="s">
        <v>1153</v>
      </c>
      <c r="BF103" s="174">
        <v>2114.87</v>
      </c>
      <c r="BG103" s="326" t="s">
        <v>1153</v>
      </c>
      <c r="BH103" s="436" t="s">
        <v>151</v>
      </c>
      <c r="BI103" s="201">
        <v>0</v>
      </c>
      <c r="BJ103" s="216"/>
      <c r="BK103" s="216"/>
      <c r="BM103" s="199" t="str">
        <f>AJ103 &amp; BI103</f>
        <v>Прибыль направляемая на инвестиции0</v>
      </c>
      <c r="BN103" s="216"/>
      <c r="BO103" s="216"/>
      <c r="BP103" s="216"/>
      <c r="BQ103" s="216"/>
      <c r="CB103" s="199" t="str">
        <f>AJ103 &amp; AK103</f>
        <v>Прибыль направляемая на инвестициинет</v>
      </c>
      <c r="CC103" s="200"/>
    </row>
    <row r="104" spans="3:81" ht="28.5" customHeight="1">
      <c r="C104" s="281"/>
      <c r="D104" s="369">
        <v>14</v>
      </c>
      <c r="E104" s="371" t="s">
        <v>1090</v>
      </c>
      <c r="F104" s="371" t="s">
        <v>1097</v>
      </c>
      <c r="G104" s="371" t="s">
        <v>1100</v>
      </c>
      <c r="H104" s="371" t="s">
        <v>1081</v>
      </c>
      <c r="I104" s="371" t="s">
        <v>1081</v>
      </c>
      <c r="J104" s="371" t="s">
        <v>1082</v>
      </c>
      <c r="K104" s="373">
        <v>1</v>
      </c>
      <c r="L104" s="373">
        <v>2020</v>
      </c>
      <c r="M104" s="375" t="s">
        <v>190</v>
      </c>
      <c r="N104" s="375">
        <v>2020</v>
      </c>
      <c r="O104" s="377">
        <v>50</v>
      </c>
      <c r="P104" s="361">
        <v>50</v>
      </c>
      <c r="Q104" s="148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201"/>
      <c r="BJ104" s="200"/>
      <c r="BK104" s="200"/>
      <c r="BL104" s="200"/>
      <c r="BM104" s="200"/>
      <c r="BN104" s="200"/>
      <c r="BO104" s="200"/>
    </row>
    <row r="105" spans="3:81" ht="32.25" customHeight="1">
      <c r="C105" s="281"/>
      <c r="D105" s="370"/>
      <c r="E105" s="372"/>
      <c r="F105" s="372"/>
      <c r="G105" s="372"/>
      <c r="H105" s="372"/>
      <c r="I105" s="372"/>
      <c r="J105" s="372"/>
      <c r="K105" s="374"/>
      <c r="L105" s="374"/>
      <c r="M105" s="376"/>
      <c r="N105" s="376"/>
      <c r="O105" s="378"/>
      <c r="P105" s="362"/>
      <c r="Q105" s="363"/>
      <c r="R105" s="365">
        <v>1</v>
      </c>
      <c r="S105" s="367" t="s">
        <v>17</v>
      </c>
      <c r="T105" s="367" t="s">
        <v>1148</v>
      </c>
      <c r="U105" s="367" t="s">
        <v>1123</v>
      </c>
      <c r="V105" s="367" t="s">
        <v>1081</v>
      </c>
      <c r="W105" s="367" t="s">
        <v>1081</v>
      </c>
      <c r="X105" s="367" t="s">
        <v>1082</v>
      </c>
      <c r="Y105" s="367" t="s">
        <v>1124</v>
      </c>
      <c r="Z105" s="367" t="s">
        <v>1125</v>
      </c>
      <c r="AA105" s="367" t="s">
        <v>1149</v>
      </c>
      <c r="AB105" s="367" t="s">
        <v>1150</v>
      </c>
      <c r="AC105" s="367" t="s">
        <v>1081</v>
      </c>
      <c r="AD105" s="367" t="s">
        <v>1081</v>
      </c>
      <c r="AE105" s="367" t="s">
        <v>1082</v>
      </c>
      <c r="AF105" s="367" t="s">
        <v>1124</v>
      </c>
      <c r="AG105" s="367" t="s">
        <v>1125</v>
      </c>
      <c r="AH105" s="184"/>
      <c r="AI105" s="191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00"/>
      <c r="BD105" s="100"/>
      <c r="BE105" s="100"/>
      <c r="BF105" s="100"/>
      <c r="BG105" s="100"/>
      <c r="BH105" s="100"/>
      <c r="BI105" s="201"/>
      <c r="BJ105" s="216"/>
      <c r="BK105" s="216"/>
      <c r="BL105" s="216"/>
      <c r="BM105" s="200"/>
      <c r="BN105" s="216"/>
      <c r="BO105" s="216"/>
      <c r="BP105" s="216"/>
      <c r="BQ105" s="216"/>
      <c r="BR105" s="216"/>
    </row>
    <row r="106" spans="3:81" ht="24" customHeight="1">
      <c r="C106" s="281"/>
      <c r="D106" s="370"/>
      <c r="E106" s="372"/>
      <c r="F106" s="372"/>
      <c r="G106" s="372"/>
      <c r="H106" s="372"/>
      <c r="I106" s="372"/>
      <c r="J106" s="372"/>
      <c r="K106" s="374"/>
      <c r="L106" s="374"/>
      <c r="M106" s="376"/>
      <c r="N106" s="376"/>
      <c r="O106" s="378"/>
      <c r="P106" s="362"/>
      <c r="Q106" s="364"/>
      <c r="R106" s="366"/>
      <c r="S106" s="368"/>
      <c r="T106" s="368"/>
      <c r="U106" s="368"/>
      <c r="V106" s="368"/>
      <c r="W106" s="368"/>
      <c r="X106" s="368"/>
      <c r="Y106" s="368"/>
      <c r="Z106" s="368"/>
      <c r="AA106" s="368"/>
      <c r="AB106" s="368"/>
      <c r="AC106" s="368"/>
      <c r="AD106" s="368"/>
      <c r="AE106" s="368"/>
      <c r="AF106" s="368"/>
      <c r="AG106" s="368"/>
      <c r="AH106" s="172"/>
      <c r="AI106" s="189" t="s">
        <v>241</v>
      </c>
      <c r="AJ106" s="238" t="s">
        <v>217</v>
      </c>
      <c r="AK106" s="275" t="s">
        <v>18</v>
      </c>
      <c r="AL106" s="275"/>
      <c r="AM106" s="275"/>
      <c r="AN106" s="275"/>
      <c r="AO106" s="275"/>
      <c r="AP106" s="275"/>
      <c r="AQ106" s="275"/>
      <c r="AR106" s="275"/>
      <c r="AS106" s="173">
        <v>9937.35</v>
      </c>
      <c r="AT106" s="173">
        <v>0</v>
      </c>
      <c r="AU106" s="173">
        <v>0</v>
      </c>
      <c r="AV106" s="173">
        <v>0</v>
      </c>
      <c r="AW106" s="313">
        <f>AX106+AY106+AZ106</f>
        <v>0</v>
      </c>
      <c r="AX106" s="174"/>
      <c r="AY106" s="174"/>
      <c r="AZ106" s="314"/>
      <c r="BA106" s="173">
        <f>AS106-AT106-AW106</f>
        <v>9937.35</v>
      </c>
      <c r="BB106" s="173">
        <f>AX106-AU106</f>
        <v>0</v>
      </c>
      <c r="BC106" s="174"/>
      <c r="BD106" s="174"/>
      <c r="BE106" s="223"/>
      <c r="BF106" s="174"/>
      <c r="BG106" s="224"/>
      <c r="BH106" s="225"/>
      <c r="BI106" s="201">
        <v>0</v>
      </c>
      <c r="BJ106" s="216"/>
      <c r="BK106" s="216"/>
      <c r="BM106" s="199" t="str">
        <f>AJ106 &amp; BI106</f>
        <v>Прибыль направляемая на инвестиции0</v>
      </c>
      <c r="BN106" s="216"/>
      <c r="BO106" s="216"/>
      <c r="BP106" s="216"/>
      <c r="BQ106" s="216"/>
      <c r="CB106" s="199" t="str">
        <f>AJ106 &amp; AK106</f>
        <v>Прибыль направляемая на инвестициинет</v>
      </c>
      <c r="CC106" s="200"/>
    </row>
    <row r="107" spans="3:81" ht="24.75" customHeight="1" thickBot="1">
      <c r="C107" s="281"/>
      <c r="D107" s="370"/>
      <c r="E107" s="372"/>
      <c r="F107" s="372"/>
      <c r="G107" s="372"/>
      <c r="H107" s="372"/>
      <c r="I107" s="372"/>
      <c r="J107" s="372"/>
      <c r="K107" s="374"/>
      <c r="L107" s="374"/>
      <c r="M107" s="376"/>
      <c r="N107" s="376"/>
      <c r="O107" s="378"/>
      <c r="P107" s="362"/>
      <c r="Q107" s="364"/>
      <c r="R107" s="366"/>
      <c r="S107" s="368"/>
      <c r="T107" s="368"/>
      <c r="U107" s="368"/>
      <c r="V107" s="368"/>
      <c r="W107" s="368"/>
      <c r="X107" s="368"/>
      <c r="Y107" s="368"/>
      <c r="Z107" s="368"/>
      <c r="AA107" s="368"/>
      <c r="AB107" s="368"/>
      <c r="AC107" s="368"/>
      <c r="AD107" s="368"/>
      <c r="AE107" s="368"/>
      <c r="AF107" s="368"/>
      <c r="AG107" s="368"/>
      <c r="AH107" s="172"/>
      <c r="AI107" s="189" t="s">
        <v>115</v>
      </c>
      <c r="AJ107" s="238" t="s">
        <v>198</v>
      </c>
      <c r="AK107" s="275" t="s">
        <v>18</v>
      </c>
      <c r="AL107" s="275"/>
      <c r="AM107" s="275"/>
      <c r="AN107" s="275"/>
      <c r="AO107" s="275"/>
      <c r="AP107" s="275"/>
      <c r="AQ107" s="275"/>
      <c r="AR107" s="275"/>
      <c r="AS107" s="173">
        <v>0</v>
      </c>
      <c r="AT107" s="173">
        <v>0</v>
      </c>
      <c r="AU107" s="173">
        <v>0</v>
      </c>
      <c r="AV107" s="173">
        <v>0</v>
      </c>
      <c r="AW107" s="313">
        <f>AX107+AY107+AZ107</f>
        <v>0</v>
      </c>
      <c r="AX107" s="174"/>
      <c r="AY107" s="174"/>
      <c r="AZ107" s="314"/>
      <c r="BA107" s="173">
        <f>AS107-AT107-AW107</f>
        <v>0</v>
      </c>
      <c r="BB107" s="173">
        <f>AX107-AU107</f>
        <v>0</v>
      </c>
      <c r="BC107" s="174"/>
      <c r="BD107" s="174"/>
      <c r="BE107" s="223"/>
      <c r="BF107" s="174"/>
      <c r="BG107" s="224"/>
      <c r="BH107" s="225"/>
      <c r="BI107" s="201">
        <v>0</v>
      </c>
      <c r="BJ107" s="216"/>
      <c r="BK107" s="216"/>
      <c r="BM107" s="199" t="str">
        <f>AJ107 &amp; BI107</f>
        <v>Амортизационные отчисления0</v>
      </c>
      <c r="BN107" s="216"/>
      <c r="BO107" s="216"/>
      <c r="BP107" s="216"/>
      <c r="BQ107" s="216"/>
      <c r="CB107" s="199" t="str">
        <f>AJ107 &amp; AK107</f>
        <v>Амортизационные отчислениянет</v>
      </c>
      <c r="CC107" s="200"/>
    </row>
    <row r="108" spans="3:81" ht="24" customHeight="1">
      <c r="C108" s="281"/>
      <c r="D108" s="369">
        <v>15</v>
      </c>
      <c r="E108" s="371" t="s">
        <v>1101</v>
      </c>
      <c r="F108" s="371"/>
      <c r="G108" s="371" t="s">
        <v>1102</v>
      </c>
      <c r="H108" s="371" t="s">
        <v>1081</v>
      </c>
      <c r="I108" s="371" t="s">
        <v>1081</v>
      </c>
      <c r="J108" s="371" t="s">
        <v>1082</v>
      </c>
      <c r="K108" s="373">
        <v>1</v>
      </c>
      <c r="L108" s="373">
        <v>2020</v>
      </c>
      <c r="M108" s="375" t="s">
        <v>190</v>
      </c>
      <c r="N108" s="375">
        <v>2020</v>
      </c>
      <c r="O108" s="377">
        <v>50</v>
      </c>
      <c r="P108" s="361">
        <v>50</v>
      </c>
      <c r="Q108" s="148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201"/>
      <c r="BJ108" s="200"/>
      <c r="BK108" s="200"/>
      <c r="BL108" s="200"/>
      <c r="BM108" s="200"/>
      <c r="BN108" s="200"/>
      <c r="BO108" s="200"/>
    </row>
    <row r="109" spans="3:81" ht="28.5" customHeight="1">
      <c r="C109" s="281"/>
      <c r="D109" s="370"/>
      <c r="E109" s="372"/>
      <c r="F109" s="372"/>
      <c r="G109" s="372"/>
      <c r="H109" s="372"/>
      <c r="I109" s="372"/>
      <c r="J109" s="372"/>
      <c r="K109" s="374"/>
      <c r="L109" s="374"/>
      <c r="M109" s="376"/>
      <c r="N109" s="376"/>
      <c r="O109" s="378"/>
      <c r="P109" s="362"/>
      <c r="Q109" s="363"/>
      <c r="R109" s="365">
        <v>1</v>
      </c>
      <c r="S109" s="367" t="s">
        <v>17</v>
      </c>
      <c r="T109" s="367" t="s">
        <v>1145</v>
      </c>
      <c r="U109" s="367" t="s">
        <v>1123</v>
      </c>
      <c r="V109" s="367" t="s">
        <v>1081</v>
      </c>
      <c r="W109" s="367" t="s">
        <v>1081</v>
      </c>
      <c r="X109" s="367" t="s">
        <v>1082</v>
      </c>
      <c r="Y109" s="367" t="s">
        <v>1124</v>
      </c>
      <c r="Z109" s="367" t="s">
        <v>1125</v>
      </c>
      <c r="AA109" s="367" t="s">
        <v>1146</v>
      </c>
      <c r="AB109" s="367" t="s">
        <v>1147</v>
      </c>
      <c r="AC109" s="367" t="s">
        <v>1081</v>
      </c>
      <c r="AD109" s="367" t="s">
        <v>1081</v>
      </c>
      <c r="AE109" s="367" t="s">
        <v>1082</v>
      </c>
      <c r="AF109" s="367" t="s">
        <v>1124</v>
      </c>
      <c r="AG109" s="367" t="s">
        <v>1125</v>
      </c>
      <c r="AH109" s="184"/>
      <c r="AI109" s="191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00"/>
      <c r="BD109" s="100"/>
      <c r="BE109" s="100"/>
      <c r="BF109" s="100"/>
      <c r="BG109" s="100"/>
      <c r="BH109" s="100"/>
      <c r="BI109" s="201"/>
      <c r="BJ109" s="216"/>
      <c r="BK109" s="216"/>
      <c r="BL109" s="216"/>
      <c r="BM109" s="200"/>
      <c r="BN109" s="216"/>
      <c r="BO109" s="216"/>
      <c r="BP109" s="216"/>
      <c r="BQ109" s="216"/>
      <c r="BR109" s="216"/>
    </row>
    <row r="110" spans="3:81" ht="28.5" customHeight="1" thickBot="1">
      <c r="C110" s="281"/>
      <c r="D110" s="370"/>
      <c r="E110" s="372"/>
      <c r="F110" s="372"/>
      <c r="G110" s="372"/>
      <c r="H110" s="372"/>
      <c r="I110" s="372"/>
      <c r="J110" s="372"/>
      <c r="K110" s="374"/>
      <c r="L110" s="374"/>
      <c r="M110" s="376"/>
      <c r="N110" s="376"/>
      <c r="O110" s="378"/>
      <c r="P110" s="362"/>
      <c r="Q110" s="364"/>
      <c r="R110" s="366"/>
      <c r="S110" s="368"/>
      <c r="T110" s="368"/>
      <c r="U110" s="368"/>
      <c r="V110" s="368"/>
      <c r="W110" s="368"/>
      <c r="X110" s="368"/>
      <c r="Y110" s="368"/>
      <c r="Z110" s="368"/>
      <c r="AA110" s="368"/>
      <c r="AB110" s="368"/>
      <c r="AC110" s="368"/>
      <c r="AD110" s="368"/>
      <c r="AE110" s="368"/>
      <c r="AF110" s="368"/>
      <c r="AG110" s="368"/>
      <c r="AH110" s="172"/>
      <c r="AI110" s="189" t="s">
        <v>241</v>
      </c>
      <c r="AJ110" s="237" t="s">
        <v>217</v>
      </c>
      <c r="AK110" s="275" t="s">
        <v>18</v>
      </c>
      <c r="AL110" s="275"/>
      <c r="AM110" s="275"/>
      <c r="AN110" s="275"/>
      <c r="AO110" s="275"/>
      <c r="AP110" s="275"/>
      <c r="AQ110" s="275"/>
      <c r="AR110" s="275"/>
      <c r="AS110" s="97">
        <v>4972.95</v>
      </c>
      <c r="AT110" s="97">
        <v>0</v>
      </c>
      <c r="AU110" s="173">
        <v>0</v>
      </c>
      <c r="AV110" s="173">
        <v>0</v>
      </c>
      <c r="AW110" s="312">
        <f>AX110+AY110+AZ110</f>
        <v>0</v>
      </c>
      <c r="AX110" s="146"/>
      <c r="AY110" s="146"/>
      <c r="AZ110" s="146"/>
      <c r="BA110" s="173">
        <f>AS110-AT110-AW110</f>
        <v>4972.95</v>
      </c>
      <c r="BB110" s="173">
        <f>AX110-AU110</f>
        <v>0</v>
      </c>
      <c r="BC110" s="174"/>
      <c r="BD110" s="174"/>
      <c r="BE110" s="223"/>
      <c r="BF110" s="174"/>
      <c r="BG110" s="224"/>
      <c r="BH110" s="225"/>
      <c r="BI110" s="201">
        <v>0</v>
      </c>
      <c r="BJ110" s="216"/>
      <c r="BK110" s="216"/>
      <c r="BM110" s="199" t="str">
        <f>AJ110 &amp; BI110</f>
        <v>Прибыль направляемая на инвестиции0</v>
      </c>
      <c r="BN110" s="216"/>
      <c r="BO110" s="216"/>
      <c r="BP110" s="216"/>
      <c r="BQ110" s="216"/>
      <c r="CB110" s="199" t="str">
        <f>AJ110 &amp; AK110</f>
        <v>Прибыль направляемая на инвестициинет</v>
      </c>
      <c r="CC110" s="200"/>
    </row>
    <row r="111" spans="3:81" ht="21.75" customHeight="1">
      <c r="C111" s="281"/>
      <c r="D111" s="369">
        <v>16</v>
      </c>
      <c r="E111" s="371" t="s">
        <v>1101</v>
      </c>
      <c r="F111" s="371"/>
      <c r="G111" s="371" t="s">
        <v>1103</v>
      </c>
      <c r="H111" s="371" t="s">
        <v>1081</v>
      </c>
      <c r="I111" s="371" t="s">
        <v>1081</v>
      </c>
      <c r="J111" s="371" t="s">
        <v>1082</v>
      </c>
      <c r="K111" s="373">
        <v>0</v>
      </c>
      <c r="L111" s="373">
        <v>2020</v>
      </c>
      <c r="M111" s="375" t="s">
        <v>190</v>
      </c>
      <c r="N111" s="375">
        <v>2020</v>
      </c>
      <c r="O111" s="377">
        <v>0</v>
      </c>
      <c r="P111" s="361">
        <v>0</v>
      </c>
      <c r="Q111" s="148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201"/>
      <c r="BJ111" s="200"/>
      <c r="BK111" s="200"/>
      <c r="BL111" s="200"/>
      <c r="BM111" s="200"/>
      <c r="BN111" s="200"/>
      <c r="BO111" s="200"/>
    </row>
    <row r="112" spans="3:81" ht="15" customHeight="1">
      <c r="C112" s="281"/>
      <c r="D112" s="370"/>
      <c r="E112" s="372"/>
      <c r="F112" s="372"/>
      <c r="G112" s="372"/>
      <c r="H112" s="372"/>
      <c r="I112" s="372"/>
      <c r="J112" s="372"/>
      <c r="K112" s="374"/>
      <c r="L112" s="374"/>
      <c r="M112" s="376"/>
      <c r="N112" s="376"/>
      <c r="O112" s="378"/>
      <c r="P112" s="362"/>
      <c r="Q112" s="363"/>
      <c r="R112" s="365">
        <v>1</v>
      </c>
      <c r="S112" s="367" t="s">
        <v>17</v>
      </c>
      <c r="T112" s="367" t="s">
        <v>1142</v>
      </c>
      <c r="U112" s="367" t="s">
        <v>1123</v>
      </c>
      <c r="V112" s="367" t="s">
        <v>1081</v>
      </c>
      <c r="W112" s="367" t="s">
        <v>1081</v>
      </c>
      <c r="X112" s="367" t="s">
        <v>1082</v>
      </c>
      <c r="Y112" s="367" t="s">
        <v>1124</v>
      </c>
      <c r="Z112" s="367" t="s">
        <v>1125</v>
      </c>
      <c r="AA112" s="367" t="s">
        <v>1143</v>
      </c>
      <c r="AB112" s="367" t="s">
        <v>1144</v>
      </c>
      <c r="AC112" s="367" t="s">
        <v>1081</v>
      </c>
      <c r="AD112" s="367" t="s">
        <v>1081</v>
      </c>
      <c r="AE112" s="367" t="s">
        <v>1082</v>
      </c>
      <c r="AF112" s="367" t="s">
        <v>1124</v>
      </c>
      <c r="AG112" s="367" t="s">
        <v>1125</v>
      </c>
      <c r="AH112" s="184"/>
      <c r="AI112" s="191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00"/>
      <c r="BD112" s="100"/>
      <c r="BE112" s="100"/>
      <c r="BF112" s="100"/>
      <c r="BG112" s="100"/>
      <c r="BH112" s="100"/>
      <c r="BI112" s="201"/>
      <c r="BJ112" s="216"/>
      <c r="BK112" s="216"/>
      <c r="BL112" s="216"/>
      <c r="BM112" s="200"/>
      <c r="BN112" s="216"/>
      <c r="BO112" s="216"/>
      <c r="BP112" s="216"/>
      <c r="BQ112" s="216"/>
      <c r="BR112" s="216"/>
    </row>
    <row r="113" spans="3:81" ht="15" customHeight="1" thickBot="1">
      <c r="C113" s="281"/>
      <c r="D113" s="370"/>
      <c r="E113" s="372"/>
      <c r="F113" s="372"/>
      <c r="G113" s="372"/>
      <c r="H113" s="372"/>
      <c r="I113" s="372"/>
      <c r="J113" s="372"/>
      <c r="K113" s="374"/>
      <c r="L113" s="374"/>
      <c r="M113" s="376"/>
      <c r="N113" s="376"/>
      <c r="O113" s="378"/>
      <c r="P113" s="362"/>
      <c r="Q113" s="364"/>
      <c r="R113" s="366"/>
      <c r="S113" s="368"/>
      <c r="T113" s="368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368"/>
      <c r="AG113" s="368"/>
      <c r="AH113" s="172"/>
      <c r="AI113" s="189" t="s">
        <v>241</v>
      </c>
      <c r="AJ113" s="237" t="s">
        <v>217</v>
      </c>
      <c r="AK113" s="275" t="s">
        <v>18</v>
      </c>
      <c r="AL113" s="275"/>
      <c r="AM113" s="275"/>
      <c r="AN113" s="275"/>
      <c r="AO113" s="275"/>
      <c r="AP113" s="275"/>
      <c r="AQ113" s="275"/>
      <c r="AR113" s="275"/>
      <c r="AS113" s="97">
        <v>0</v>
      </c>
      <c r="AT113" s="97">
        <v>0</v>
      </c>
      <c r="AU113" s="173">
        <v>0</v>
      </c>
      <c r="AV113" s="173">
        <v>0</v>
      </c>
      <c r="AW113" s="312">
        <f>AX113+AY113+AZ113</f>
        <v>0</v>
      </c>
      <c r="AX113" s="146"/>
      <c r="AY113" s="146"/>
      <c r="AZ113" s="146"/>
      <c r="BA113" s="173">
        <f>AS113-AT113-AW113</f>
        <v>0</v>
      </c>
      <c r="BB113" s="173">
        <f>AX113-AU113</f>
        <v>0</v>
      </c>
      <c r="BC113" s="174"/>
      <c r="BD113" s="174"/>
      <c r="BE113" s="223"/>
      <c r="BF113" s="174"/>
      <c r="BG113" s="224"/>
      <c r="BH113" s="225"/>
      <c r="BI113" s="201">
        <v>0</v>
      </c>
      <c r="BJ113" s="216"/>
      <c r="BK113" s="216"/>
      <c r="BM113" s="199" t="str">
        <f>AJ113 &amp; BI113</f>
        <v>Прибыль направляемая на инвестиции0</v>
      </c>
      <c r="BN113" s="216"/>
      <c r="BO113" s="216"/>
      <c r="BP113" s="216"/>
      <c r="BQ113" s="216"/>
      <c r="CB113" s="199" t="str">
        <f>AJ113 &amp; AK113</f>
        <v>Прибыль направляемая на инвестициинет</v>
      </c>
      <c r="CC113" s="200"/>
    </row>
    <row r="114" spans="3:81" ht="16.5" customHeight="1">
      <c r="C114" s="281"/>
      <c r="D114" s="369">
        <v>17</v>
      </c>
      <c r="E114" s="371" t="s">
        <v>1101</v>
      </c>
      <c r="F114" s="371"/>
      <c r="G114" s="371" t="s">
        <v>1104</v>
      </c>
      <c r="H114" s="371" t="s">
        <v>1081</v>
      </c>
      <c r="I114" s="371" t="s">
        <v>1081</v>
      </c>
      <c r="J114" s="371" t="s">
        <v>1082</v>
      </c>
      <c r="K114" s="373">
        <v>0</v>
      </c>
      <c r="L114" s="373">
        <v>2020</v>
      </c>
      <c r="M114" s="375" t="s">
        <v>190</v>
      </c>
      <c r="N114" s="375">
        <v>2020</v>
      </c>
      <c r="O114" s="377">
        <v>0</v>
      </c>
      <c r="P114" s="361">
        <v>0</v>
      </c>
      <c r="Q114" s="148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201"/>
      <c r="BJ114" s="200"/>
      <c r="BK114" s="200"/>
      <c r="BL114" s="200"/>
      <c r="BM114" s="200"/>
      <c r="BN114" s="200"/>
      <c r="BO114" s="200"/>
    </row>
    <row r="115" spans="3:81" ht="24.75" customHeight="1">
      <c r="C115" s="281"/>
      <c r="D115" s="370"/>
      <c r="E115" s="372"/>
      <c r="F115" s="372"/>
      <c r="G115" s="372"/>
      <c r="H115" s="372"/>
      <c r="I115" s="372"/>
      <c r="J115" s="372"/>
      <c r="K115" s="374"/>
      <c r="L115" s="374"/>
      <c r="M115" s="376"/>
      <c r="N115" s="376"/>
      <c r="O115" s="378"/>
      <c r="P115" s="362"/>
      <c r="Q115" s="363"/>
      <c r="R115" s="365">
        <v>1</v>
      </c>
      <c r="S115" s="367" t="s">
        <v>17</v>
      </c>
      <c r="T115" s="367" t="s">
        <v>1142</v>
      </c>
      <c r="U115" s="367" t="s">
        <v>1123</v>
      </c>
      <c r="V115" s="367" t="s">
        <v>1081</v>
      </c>
      <c r="W115" s="367" t="s">
        <v>1081</v>
      </c>
      <c r="X115" s="367" t="s">
        <v>1082</v>
      </c>
      <c r="Y115" s="367" t="s">
        <v>1124</v>
      </c>
      <c r="Z115" s="367" t="s">
        <v>1125</v>
      </c>
      <c r="AA115" s="367" t="s">
        <v>1143</v>
      </c>
      <c r="AB115" s="367" t="s">
        <v>1144</v>
      </c>
      <c r="AC115" s="367" t="s">
        <v>1081</v>
      </c>
      <c r="AD115" s="367" t="s">
        <v>1081</v>
      </c>
      <c r="AE115" s="367" t="s">
        <v>1082</v>
      </c>
      <c r="AF115" s="367" t="s">
        <v>1124</v>
      </c>
      <c r="AG115" s="367" t="s">
        <v>1125</v>
      </c>
      <c r="AH115" s="184"/>
      <c r="AI115" s="191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00"/>
      <c r="BD115" s="100"/>
      <c r="BE115" s="100"/>
      <c r="BF115" s="100"/>
      <c r="BG115" s="100"/>
      <c r="BH115" s="100"/>
      <c r="BI115" s="201"/>
      <c r="BJ115" s="216"/>
      <c r="BK115" s="216"/>
      <c r="BL115" s="216"/>
      <c r="BM115" s="200"/>
      <c r="BN115" s="216"/>
      <c r="BO115" s="216"/>
      <c r="BP115" s="216"/>
      <c r="BQ115" s="216"/>
      <c r="BR115" s="216"/>
    </row>
    <row r="116" spans="3:81" ht="15" customHeight="1" thickBot="1">
      <c r="C116" s="281"/>
      <c r="D116" s="370"/>
      <c r="E116" s="372"/>
      <c r="F116" s="372"/>
      <c r="G116" s="372"/>
      <c r="H116" s="372"/>
      <c r="I116" s="372"/>
      <c r="J116" s="372"/>
      <c r="K116" s="374"/>
      <c r="L116" s="374"/>
      <c r="M116" s="376"/>
      <c r="N116" s="376"/>
      <c r="O116" s="378"/>
      <c r="P116" s="362"/>
      <c r="Q116" s="364"/>
      <c r="R116" s="366"/>
      <c r="S116" s="368"/>
      <c r="T116" s="368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172"/>
      <c r="AI116" s="189" t="s">
        <v>241</v>
      </c>
      <c r="AJ116" s="237" t="s">
        <v>217</v>
      </c>
      <c r="AK116" s="275" t="s">
        <v>18</v>
      </c>
      <c r="AL116" s="275"/>
      <c r="AM116" s="275"/>
      <c r="AN116" s="275"/>
      <c r="AO116" s="275"/>
      <c r="AP116" s="275"/>
      <c r="AQ116" s="275"/>
      <c r="AR116" s="275"/>
      <c r="AS116" s="97">
        <v>0</v>
      </c>
      <c r="AT116" s="97">
        <v>0</v>
      </c>
      <c r="AU116" s="173">
        <v>0</v>
      </c>
      <c r="AV116" s="173">
        <v>0</v>
      </c>
      <c r="AW116" s="312">
        <f>AX116+AY116+AZ116</f>
        <v>0</v>
      </c>
      <c r="AX116" s="146"/>
      <c r="AY116" s="146"/>
      <c r="AZ116" s="146"/>
      <c r="BA116" s="173">
        <f>AS116-AT116-AW116</f>
        <v>0</v>
      </c>
      <c r="BB116" s="173">
        <f>AX116-AU116</f>
        <v>0</v>
      </c>
      <c r="BC116" s="174"/>
      <c r="BD116" s="174"/>
      <c r="BE116" s="223"/>
      <c r="BF116" s="174"/>
      <c r="BG116" s="224"/>
      <c r="BH116" s="225"/>
      <c r="BI116" s="201">
        <v>0</v>
      </c>
      <c r="BJ116" s="216"/>
      <c r="BK116" s="216"/>
      <c r="BM116" s="199" t="str">
        <f>AJ116 &amp; BI116</f>
        <v>Прибыль направляемая на инвестиции0</v>
      </c>
      <c r="BN116" s="216"/>
      <c r="BO116" s="216"/>
      <c r="BP116" s="216"/>
      <c r="BQ116" s="216"/>
      <c r="CB116" s="199" t="str">
        <f>AJ116 &amp; AK116</f>
        <v>Прибыль направляемая на инвестициинет</v>
      </c>
      <c r="CC116" s="200"/>
    </row>
    <row r="117" spans="3:81" ht="18" customHeight="1">
      <c r="C117" s="281"/>
      <c r="D117" s="369">
        <v>18</v>
      </c>
      <c r="E117" s="371" t="s">
        <v>1101</v>
      </c>
      <c r="F117" s="371"/>
      <c r="G117" s="371" t="s">
        <v>1105</v>
      </c>
      <c r="H117" s="371" t="s">
        <v>1081</v>
      </c>
      <c r="I117" s="371" t="s">
        <v>1081</v>
      </c>
      <c r="J117" s="371" t="s">
        <v>1082</v>
      </c>
      <c r="K117" s="373">
        <v>0</v>
      </c>
      <c r="L117" s="373">
        <v>2020</v>
      </c>
      <c r="M117" s="375" t="s">
        <v>190</v>
      </c>
      <c r="N117" s="375">
        <v>2020</v>
      </c>
      <c r="O117" s="377">
        <v>0</v>
      </c>
      <c r="P117" s="361">
        <v>0</v>
      </c>
      <c r="Q117" s="148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201"/>
      <c r="BJ117" s="200"/>
      <c r="BK117" s="200"/>
      <c r="BL117" s="200"/>
      <c r="BM117" s="200"/>
      <c r="BN117" s="200"/>
      <c r="BO117" s="200"/>
    </row>
    <row r="118" spans="3:81" ht="11.25" customHeight="1">
      <c r="C118" s="281"/>
      <c r="D118" s="370"/>
      <c r="E118" s="372"/>
      <c r="F118" s="372"/>
      <c r="G118" s="372"/>
      <c r="H118" s="372"/>
      <c r="I118" s="372"/>
      <c r="J118" s="372"/>
      <c r="K118" s="374"/>
      <c r="L118" s="374"/>
      <c r="M118" s="376"/>
      <c r="N118" s="376"/>
      <c r="O118" s="378"/>
      <c r="P118" s="362"/>
      <c r="Q118" s="363"/>
      <c r="R118" s="365">
        <v>1</v>
      </c>
      <c r="S118" s="367" t="s">
        <v>17</v>
      </c>
      <c r="T118" s="367" t="s">
        <v>1142</v>
      </c>
      <c r="U118" s="367" t="s">
        <v>1123</v>
      </c>
      <c r="V118" s="367" t="s">
        <v>1081</v>
      </c>
      <c r="W118" s="367" t="s">
        <v>1081</v>
      </c>
      <c r="X118" s="367" t="s">
        <v>1082</v>
      </c>
      <c r="Y118" s="367" t="s">
        <v>1124</v>
      </c>
      <c r="Z118" s="367" t="s">
        <v>1125</v>
      </c>
      <c r="AA118" s="367" t="s">
        <v>1143</v>
      </c>
      <c r="AB118" s="367" t="s">
        <v>1144</v>
      </c>
      <c r="AC118" s="367" t="s">
        <v>1081</v>
      </c>
      <c r="AD118" s="367" t="s">
        <v>1081</v>
      </c>
      <c r="AE118" s="367" t="s">
        <v>1082</v>
      </c>
      <c r="AF118" s="367" t="s">
        <v>1124</v>
      </c>
      <c r="AG118" s="367" t="s">
        <v>1125</v>
      </c>
      <c r="AH118" s="184"/>
      <c r="AI118" s="191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00"/>
      <c r="BD118" s="100"/>
      <c r="BE118" s="100"/>
      <c r="BF118" s="100"/>
      <c r="BG118" s="100"/>
      <c r="BH118" s="100"/>
      <c r="BI118" s="201"/>
      <c r="BJ118" s="216"/>
      <c r="BK118" s="216"/>
      <c r="BL118" s="216"/>
      <c r="BM118" s="200"/>
      <c r="BN118" s="216"/>
      <c r="BO118" s="216"/>
      <c r="BP118" s="216"/>
      <c r="BQ118" s="216"/>
      <c r="BR118" s="216"/>
    </row>
    <row r="119" spans="3:81" ht="15" customHeight="1">
      <c r="C119" s="281"/>
      <c r="D119" s="370"/>
      <c r="E119" s="372"/>
      <c r="F119" s="372"/>
      <c r="G119" s="372"/>
      <c r="H119" s="372"/>
      <c r="I119" s="372"/>
      <c r="J119" s="372"/>
      <c r="K119" s="374"/>
      <c r="L119" s="374"/>
      <c r="M119" s="376"/>
      <c r="N119" s="376"/>
      <c r="O119" s="378"/>
      <c r="P119" s="362"/>
      <c r="Q119" s="364"/>
      <c r="R119" s="366"/>
      <c r="S119" s="368"/>
      <c r="T119" s="368"/>
      <c r="U119" s="368"/>
      <c r="V119" s="368"/>
      <c r="W119" s="368"/>
      <c r="X119" s="368"/>
      <c r="Y119" s="368"/>
      <c r="Z119" s="368"/>
      <c r="AA119" s="368"/>
      <c r="AB119" s="368"/>
      <c r="AC119" s="368"/>
      <c r="AD119" s="368"/>
      <c r="AE119" s="368"/>
      <c r="AF119" s="368"/>
      <c r="AG119" s="368"/>
      <c r="AH119" s="172"/>
      <c r="AI119" s="189" t="s">
        <v>241</v>
      </c>
      <c r="AJ119" s="238" t="s">
        <v>217</v>
      </c>
      <c r="AK119" s="275" t="s">
        <v>18</v>
      </c>
      <c r="AL119" s="275"/>
      <c r="AM119" s="275"/>
      <c r="AN119" s="275"/>
      <c r="AO119" s="275"/>
      <c r="AP119" s="275"/>
      <c r="AQ119" s="275"/>
      <c r="AR119" s="275"/>
      <c r="AS119" s="173">
        <v>0</v>
      </c>
      <c r="AT119" s="173">
        <v>0</v>
      </c>
      <c r="AU119" s="173">
        <v>0</v>
      </c>
      <c r="AV119" s="173">
        <v>0</v>
      </c>
      <c r="AW119" s="313">
        <f>AX119+AY119+AZ119</f>
        <v>0</v>
      </c>
      <c r="AX119" s="174"/>
      <c r="AY119" s="174"/>
      <c r="AZ119" s="314"/>
      <c r="BA119" s="173">
        <f>AS119-AT119-AW119</f>
        <v>0</v>
      </c>
      <c r="BB119" s="173">
        <f>AX119-AU119</f>
        <v>0</v>
      </c>
      <c r="BC119" s="174"/>
      <c r="BD119" s="174"/>
      <c r="BE119" s="223"/>
      <c r="BF119" s="174"/>
      <c r="BG119" s="224"/>
      <c r="BH119" s="225"/>
      <c r="BI119" s="201">
        <v>0</v>
      </c>
      <c r="BJ119" s="216"/>
      <c r="BK119" s="216"/>
      <c r="BM119" s="199" t="str">
        <f>AJ119 &amp; BI119</f>
        <v>Прибыль направляемая на инвестиции0</v>
      </c>
      <c r="BN119" s="216"/>
      <c r="BO119" s="216"/>
      <c r="BP119" s="216"/>
      <c r="BQ119" s="216"/>
      <c r="CB119" s="199" t="str">
        <f>AJ119 &amp; AK119</f>
        <v>Прибыль направляемая на инвестициинет</v>
      </c>
      <c r="CC119" s="200"/>
    </row>
    <row r="120" spans="3:81" ht="15" customHeight="1" thickBot="1">
      <c r="C120" s="281"/>
      <c r="D120" s="370"/>
      <c r="E120" s="372"/>
      <c r="F120" s="372"/>
      <c r="G120" s="372"/>
      <c r="H120" s="372"/>
      <c r="I120" s="372"/>
      <c r="J120" s="372"/>
      <c r="K120" s="374"/>
      <c r="L120" s="374"/>
      <c r="M120" s="376"/>
      <c r="N120" s="376"/>
      <c r="O120" s="378"/>
      <c r="P120" s="362"/>
      <c r="Q120" s="364"/>
      <c r="R120" s="366"/>
      <c r="S120" s="368"/>
      <c r="T120" s="368"/>
      <c r="U120" s="368"/>
      <c r="V120" s="368"/>
      <c r="W120" s="368"/>
      <c r="X120" s="368"/>
      <c r="Y120" s="368"/>
      <c r="Z120" s="368"/>
      <c r="AA120" s="368"/>
      <c r="AB120" s="368"/>
      <c r="AC120" s="368"/>
      <c r="AD120" s="368"/>
      <c r="AE120" s="368"/>
      <c r="AF120" s="368"/>
      <c r="AG120" s="368"/>
      <c r="AH120" s="172"/>
      <c r="AI120" s="189" t="s">
        <v>115</v>
      </c>
      <c r="AJ120" s="238" t="s">
        <v>198</v>
      </c>
      <c r="AK120" s="275" t="s">
        <v>18</v>
      </c>
      <c r="AL120" s="275"/>
      <c r="AM120" s="275"/>
      <c r="AN120" s="275"/>
      <c r="AO120" s="275"/>
      <c r="AP120" s="275"/>
      <c r="AQ120" s="275"/>
      <c r="AR120" s="275"/>
      <c r="AS120" s="173">
        <v>0</v>
      </c>
      <c r="AT120" s="173">
        <v>0</v>
      </c>
      <c r="AU120" s="173">
        <v>0</v>
      </c>
      <c r="AV120" s="173">
        <v>0</v>
      </c>
      <c r="AW120" s="313">
        <f>AX120+AY120+AZ120</f>
        <v>0</v>
      </c>
      <c r="AX120" s="174"/>
      <c r="AY120" s="174"/>
      <c r="AZ120" s="314"/>
      <c r="BA120" s="173">
        <f>AS120-AT120-AW120</f>
        <v>0</v>
      </c>
      <c r="BB120" s="173">
        <f>AX120-AU120</f>
        <v>0</v>
      </c>
      <c r="BC120" s="174"/>
      <c r="BD120" s="174"/>
      <c r="BE120" s="223"/>
      <c r="BF120" s="174"/>
      <c r="BG120" s="224"/>
      <c r="BH120" s="225"/>
      <c r="BI120" s="201">
        <v>0</v>
      </c>
      <c r="BJ120" s="216"/>
      <c r="BK120" s="216"/>
      <c r="BM120" s="199" t="str">
        <f>AJ120 &amp; BI120</f>
        <v>Амортизационные отчисления0</v>
      </c>
      <c r="BN120" s="216"/>
      <c r="BO120" s="216"/>
      <c r="BP120" s="216"/>
      <c r="BQ120" s="216"/>
      <c r="CB120" s="199" t="str">
        <f>AJ120 &amp; AK120</f>
        <v>Амортизационные отчислениянет</v>
      </c>
      <c r="CC120" s="200"/>
    </row>
    <row r="121" spans="3:81" ht="21.75" customHeight="1">
      <c r="C121" s="281"/>
      <c r="D121" s="369">
        <v>19</v>
      </c>
      <c r="E121" s="371" t="s">
        <v>1101</v>
      </c>
      <c r="F121" s="371"/>
      <c r="G121" s="371" t="s">
        <v>1106</v>
      </c>
      <c r="H121" s="371" t="s">
        <v>1081</v>
      </c>
      <c r="I121" s="371" t="s">
        <v>1081</v>
      </c>
      <c r="J121" s="371" t="s">
        <v>1082</v>
      </c>
      <c r="K121" s="373">
        <v>1</v>
      </c>
      <c r="L121" s="373">
        <v>2020</v>
      </c>
      <c r="M121" s="375" t="s">
        <v>190</v>
      </c>
      <c r="N121" s="375">
        <v>2020</v>
      </c>
      <c r="O121" s="377">
        <v>50</v>
      </c>
      <c r="P121" s="361">
        <v>50</v>
      </c>
      <c r="Q121" s="148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201"/>
      <c r="BJ121" s="200"/>
      <c r="BK121" s="200"/>
      <c r="BL121" s="200"/>
      <c r="BM121" s="200"/>
      <c r="BN121" s="200"/>
      <c r="BO121" s="200"/>
    </row>
    <row r="122" spans="3:81" ht="11.25" customHeight="1">
      <c r="C122" s="281"/>
      <c r="D122" s="370"/>
      <c r="E122" s="372"/>
      <c r="F122" s="372"/>
      <c r="G122" s="372"/>
      <c r="H122" s="372"/>
      <c r="I122" s="372"/>
      <c r="J122" s="372"/>
      <c r="K122" s="374"/>
      <c r="L122" s="374"/>
      <c r="M122" s="376"/>
      <c r="N122" s="376"/>
      <c r="O122" s="378"/>
      <c r="P122" s="362"/>
      <c r="Q122" s="363"/>
      <c r="R122" s="365">
        <v>1</v>
      </c>
      <c r="S122" s="367" t="s">
        <v>17</v>
      </c>
      <c r="T122" s="367" t="s">
        <v>1140</v>
      </c>
      <c r="U122" s="367" t="s">
        <v>1123</v>
      </c>
      <c r="V122" s="367" t="s">
        <v>1081</v>
      </c>
      <c r="W122" s="367" t="s">
        <v>1081</v>
      </c>
      <c r="X122" s="367" t="s">
        <v>1082</v>
      </c>
      <c r="Y122" s="367" t="s">
        <v>1124</v>
      </c>
      <c r="Z122" s="367" t="s">
        <v>1125</v>
      </c>
      <c r="AA122" s="367" t="s">
        <v>1141</v>
      </c>
      <c r="AB122" s="367" t="s">
        <v>1133</v>
      </c>
      <c r="AC122" s="367" t="s">
        <v>1081</v>
      </c>
      <c r="AD122" s="367" t="s">
        <v>1081</v>
      </c>
      <c r="AE122" s="367" t="s">
        <v>1082</v>
      </c>
      <c r="AF122" s="367" t="s">
        <v>1124</v>
      </c>
      <c r="AG122" s="367" t="s">
        <v>1125</v>
      </c>
      <c r="AH122" s="184"/>
      <c r="AI122" s="191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00"/>
      <c r="BD122" s="100"/>
      <c r="BE122" s="100"/>
      <c r="BF122" s="100"/>
      <c r="BG122" s="100"/>
      <c r="BH122" s="100"/>
      <c r="BI122" s="201"/>
      <c r="BJ122" s="216"/>
      <c r="BK122" s="216"/>
      <c r="BL122" s="216"/>
      <c r="BM122" s="200"/>
      <c r="BN122" s="216"/>
      <c r="BO122" s="216"/>
      <c r="BP122" s="216"/>
      <c r="BQ122" s="216"/>
      <c r="BR122" s="216"/>
    </row>
    <row r="123" spans="3:81" ht="15" customHeight="1">
      <c r="C123" s="281"/>
      <c r="D123" s="370"/>
      <c r="E123" s="372"/>
      <c r="F123" s="372"/>
      <c r="G123" s="372"/>
      <c r="H123" s="372"/>
      <c r="I123" s="372"/>
      <c r="J123" s="372"/>
      <c r="K123" s="374"/>
      <c r="L123" s="374"/>
      <c r="M123" s="376"/>
      <c r="N123" s="376"/>
      <c r="O123" s="378"/>
      <c r="P123" s="362"/>
      <c r="Q123" s="364"/>
      <c r="R123" s="366"/>
      <c r="S123" s="368"/>
      <c r="T123" s="368"/>
      <c r="U123" s="368"/>
      <c r="V123" s="368"/>
      <c r="W123" s="368"/>
      <c r="X123" s="368"/>
      <c r="Y123" s="368"/>
      <c r="Z123" s="368"/>
      <c r="AA123" s="368"/>
      <c r="AB123" s="368"/>
      <c r="AC123" s="368"/>
      <c r="AD123" s="368"/>
      <c r="AE123" s="368"/>
      <c r="AF123" s="368"/>
      <c r="AG123" s="368"/>
      <c r="AH123" s="172"/>
      <c r="AI123" s="189" t="s">
        <v>241</v>
      </c>
      <c r="AJ123" s="238" t="s">
        <v>217</v>
      </c>
      <c r="AK123" s="275" t="s">
        <v>18</v>
      </c>
      <c r="AL123" s="275"/>
      <c r="AM123" s="275"/>
      <c r="AN123" s="275"/>
      <c r="AO123" s="275"/>
      <c r="AP123" s="275"/>
      <c r="AQ123" s="275"/>
      <c r="AR123" s="275"/>
      <c r="AS123" s="173">
        <v>2632.05</v>
      </c>
      <c r="AT123" s="173">
        <v>0</v>
      </c>
      <c r="AU123" s="173">
        <v>0</v>
      </c>
      <c r="AV123" s="173">
        <v>0</v>
      </c>
      <c r="AW123" s="313">
        <f>AX123+AY123+AZ123</f>
        <v>0</v>
      </c>
      <c r="AX123" s="174"/>
      <c r="AY123" s="174"/>
      <c r="AZ123" s="314"/>
      <c r="BA123" s="173">
        <f>AS123-AT123-AW123</f>
        <v>2632.05</v>
      </c>
      <c r="BB123" s="173">
        <f>AX123-AU123</f>
        <v>0</v>
      </c>
      <c r="BC123" s="174"/>
      <c r="BD123" s="174"/>
      <c r="BE123" s="223"/>
      <c r="BF123" s="174"/>
      <c r="BG123" s="224"/>
      <c r="BH123" s="225"/>
      <c r="BI123" s="201">
        <v>0</v>
      </c>
      <c r="BJ123" s="216"/>
      <c r="BK123" s="216"/>
      <c r="BM123" s="199" t="str">
        <f>AJ123 &amp; BI123</f>
        <v>Прибыль направляемая на инвестиции0</v>
      </c>
      <c r="BN123" s="216"/>
      <c r="BO123" s="216"/>
      <c r="BP123" s="216"/>
      <c r="BQ123" s="216"/>
      <c r="CB123" s="199" t="str">
        <f>AJ123 &amp; AK123</f>
        <v>Прибыль направляемая на инвестициинет</v>
      </c>
      <c r="CC123" s="200"/>
    </row>
    <row r="124" spans="3:81" ht="15" customHeight="1" thickBot="1">
      <c r="C124" s="281"/>
      <c r="D124" s="370"/>
      <c r="E124" s="372"/>
      <c r="F124" s="372"/>
      <c r="G124" s="372"/>
      <c r="H124" s="372"/>
      <c r="I124" s="372"/>
      <c r="J124" s="372"/>
      <c r="K124" s="374"/>
      <c r="L124" s="374"/>
      <c r="M124" s="376"/>
      <c r="N124" s="376"/>
      <c r="O124" s="378"/>
      <c r="P124" s="362"/>
      <c r="Q124" s="364"/>
      <c r="R124" s="366"/>
      <c r="S124" s="368"/>
      <c r="T124" s="368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  <c r="AE124" s="368"/>
      <c r="AF124" s="368"/>
      <c r="AG124" s="368"/>
      <c r="AH124" s="172"/>
      <c r="AI124" s="189" t="s">
        <v>115</v>
      </c>
      <c r="AJ124" s="238" t="s">
        <v>198</v>
      </c>
      <c r="AK124" s="275" t="s">
        <v>18</v>
      </c>
      <c r="AL124" s="275"/>
      <c r="AM124" s="275"/>
      <c r="AN124" s="275"/>
      <c r="AO124" s="275"/>
      <c r="AP124" s="275"/>
      <c r="AQ124" s="275"/>
      <c r="AR124" s="275"/>
      <c r="AS124" s="173">
        <v>0</v>
      </c>
      <c r="AT124" s="173">
        <v>0</v>
      </c>
      <c r="AU124" s="173">
        <v>0</v>
      </c>
      <c r="AV124" s="173">
        <v>0</v>
      </c>
      <c r="AW124" s="313">
        <f>AX124+AY124+AZ124</f>
        <v>0</v>
      </c>
      <c r="AX124" s="174"/>
      <c r="AY124" s="174"/>
      <c r="AZ124" s="314"/>
      <c r="BA124" s="173">
        <f>AS124-AT124-AW124</f>
        <v>0</v>
      </c>
      <c r="BB124" s="173">
        <f>AX124-AU124</f>
        <v>0</v>
      </c>
      <c r="BC124" s="174"/>
      <c r="BD124" s="174"/>
      <c r="BE124" s="223"/>
      <c r="BF124" s="174"/>
      <c r="BG124" s="224"/>
      <c r="BH124" s="225"/>
      <c r="BI124" s="201">
        <v>0</v>
      </c>
      <c r="BJ124" s="216"/>
      <c r="BK124" s="216"/>
      <c r="BM124" s="199" t="str">
        <f>AJ124 &amp; BI124</f>
        <v>Амортизационные отчисления0</v>
      </c>
      <c r="BN124" s="216"/>
      <c r="BO124" s="216"/>
      <c r="BP124" s="216"/>
      <c r="BQ124" s="216"/>
      <c r="CB124" s="199" t="str">
        <f>AJ124 &amp; AK124</f>
        <v>Амортизационные отчислениянет</v>
      </c>
      <c r="CC124" s="200"/>
    </row>
    <row r="125" spans="3:81" ht="19.5" customHeight="1">
      <c r="C125" s="281"/>
      <c r="D125" s="369">
        <v>20</v>
      </c>
      <c r="E125" s="371" t="s">
        <v>1101</v>
      </c>
      <c r="F125" s="371"/>
      <c r="G125" s="371" t="s">
        <v>1107</v>
      </c>
      <c r="H125" s="371" t="s">
        <v>1081</v>
      </c>
      <c r="I125" s="371" t="s">
        <v>1081</v>
      </c>
      <c r="J125" s="371" t="s">
        <v>1082</v>
      </c>
      <c r="K125" s="373">
        <v>1</v>
      </c>
      <c r="L125" s="373">
        <v>2020</v>
      </c>
      <c r="M125" s="375" t="s">
        <v>190</v>
      </c>
      <c r="N125" s="375">
        <v>2020</v>
      </c>
      <c r="O125" s="377">
        <v>100</v>
      </c>
      <c r="P125" s="361">
        <v>100</v>
      </c>
      <c r="Q125" s="148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201"/>
      <c r="BJ125" s="200"/>
      <c r="BK125" s="200"/>
      <c r="BL125" s="200"/>
      <c r="BM125" s="200"/>
      <c r="BN125" s="200"/>
      <c r="BO125" s="200"/>
    </row>
    <row r="126" spans="3:81" ht="27.75" customHeight="1">
      <c r="C126" s="281"/>
      <c r="D126" s="370"/>
      <c r="E126" s="372"/>
      <c r="F126" s="372"/>
      <c r="G126" s="372"/>
      <c r="H126" s="372"/>
      <c r="I126" s="372"/>
      <c r="J126" s="372"/>
      <c r="K126" s="374"/>
      <c r="L126" s="374"/>
      <c r="M126" s="376"/>
      <c r="N126" s="376"/>
      <c r="O126" s="378"/>
      <c r="P126" s="362"/>
      <c r="Q126" s="363"/>
      <c r="R126" s="365">
        <v>1</v>
      </c>
      <c r="S126" s="367" t="s">
        <v>17</v>
      </c>
      <c r="T126" s="367" t="s">
        <v>1131</v>
      </c>
      <c r="U126" s="367" t="s">
        <v>1123</v>
      </c>
      <c r="V126" s="367" t="s">
        <v>1081</v>
      </c>
      <c r="W126" s="367" t="s">
        <v>1081</v>
      </c>
      <c r="X126" s="367" t="s">
        <v>1082</v>
      </c>
      <c r="Y126" s="367" t="s">
        <v>1124</v>
      </c>
      <c r="Z126" s="367" t="s">
        <v>1125</v>
      </c>
      <c r="AA126" s="367" t="s">
        <v>1132</v>
      </c>
      <c r="AB126" s="367" t="s">
        <v>1133</v>
      </c>
      <c r="AC126" s="367" t="s">
        <v>1081</v>
      </c>
      <c r="AD126" s="367" t="s">
        <v>1081</v>
      </c>
      <c r="AE126" s="367" t="s">
        <v>1082</v>
      </c>
      <c r="AF126" s="367" t="s">
        <v>1124</v>
      </c>
      <c r="AG126" s="367" t="s">
        <v>1125</v>
      </c>
      <c r="AH126" s="184"/>
      <c r="AI126" s="191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00"/>
      <c r="BD126" s="100"/>
      <c r="BE126" s="100"/>
      <c r="BF126" s="100"/>
      <c r="BG126" s="100"/>
      <c r="BH126" s="100"/>
      <c r="BI126" s="201"/>
      <c r="BJ126" s="216"/>
      <c r="BK126" s="216"/>
      <c r="BL126" s="216"/>
      <c r="BM126" s="200"/>
      <c r="BN126" s="216"/>
      <c r="BO126" s="216"/>
      <c r="BP126" s="216"/>
      <c r="BQ126" s="216"/>
      <c r="BR126" s="216"/>
    </row>
    <row r="127" spans="3:81" ht="28.5" customHeight="1" thickBot="1">
      <c r="C127" s="281"/>
      <c r="D127" s="370"/>
      <c r="E127" s="372"/>
      <c r="F127" s="372"/>
      <c r="G127" s="372"/>
      <c r="H127" s="372"/>
      <c r="I127" s="372"/>
      <c r="J127" s="372"/>
      <c r="K127" s="374"/>
      <c r="L127" s="374"/>
      <c r="M127" s="376"/>
      <c r="N127" s="376"/>
      <c r="O127" s="378"/>
      <c r="P127" s="362"/>
      <c r="Q127" s="364"/>
      <c r="R127" s="366"/>
      <c r="S127" s="368"/>
      <c r="T127" s="368"/>
      <c r="U127" s="368"/>
      <c r="V127" s="368"/>
      <c r="W127" s="368"/>
      <c r="X127" s="368"/>
      <c r="Y127" s="368"/>
      <c r="Z127" s="368"/>
      <c r="AA127" s="368"/>
      <c r="AB127" s="368"/>
      <c r="AC127" s="368"/>
      <c r="AD127" s="368"/>
      <c r="AE127" s="368"/>
      <c r="AF127" s="368"/>
      <c r="AG127" s="368"/>
      <c r="AH127" s="172"/>
      <c r="AI127" s="189" t="s">
        <v>241</v>
      </c>
      <c r="AJ127" s="237" t="s">
        <v>217</v>
      </c>
      <c r="AK127" s="275" t="s">
        <v>18</v>
      </c>
      <c r="AL127" s="275"/>
      <c r="AM127" s="275"/>
      <c r="AN127" s="275"/>
      <c r="AO127" s="275"/>
      <c r="AP127" s="275"/>
      <c r="AQ127" s="275"/>
      <c r="AR127" s="275"/>
      <c r="AS127" s="97">
        <v>4107.82</v>
      </c>
      <c r="AT127" s="97">
        <v>3385.51</v>
      </c>
      <c r="AU127" s="173">
        <v>0</v>
      </c>
      <c r="AV127" s="173">
        <v>0</v>
      </c>
      <c r="AW127" s="312">
        <f>AX127+AY127+AZ127</f>
        <v>0</v>
      </c>
      <c r="AX127" s="146"/>
      <c r="AY127" s="146"/>
      <c r="AZ127" s="146"/>
      <c r="BA127" s="173">
        <f>AS127-AT127-AW127</f>
        <v>722.30999999999949</v>
      </c>
      <c r="BB127" s="173">
        <f>AX127-AU127</f>
        <v>0</v>
      </c>
      <c r="BC127" s="174"/>
      <c r="BD127" s="174"/>
      <c r="BE127" s="223"/>
      <c r="BF127" s="174"/>
      <c r="BG127" s="224"/>
      <c r="BH127" s="225"/>
      <c r="BI127" s="201">
        <v>0</v>
      </c>
      <c r="BJ127" s="216"/>
      <c r="BK127" s="216"/>
      <c r="BM127" s="199" t="str">
        <f>AJ127 &amp; BI127</f>
        <v>Прибыль направляемая на инвестиции0</v>
      </c>
      <c r="BN127" s="216"/>
      <c r="BO127" s="216"/>
      <c r="BP127" s="216"/>
      <c r="BQ127" s="216"/>
      <c r="CB127" s="199" t="str">
        <f>AJ127 &amp; AK127</f>
        <v>Прибыль направляемая на инвестициинет</v>
      </c>
      <c r="CC127" s="200"/>
    </row>
    <row r="128" spans="3:81" ht="14.25" customHeight="1">
      <c r="C128" s="281"/>
      <c r="D128" s="369">
        <v>21</v>
      </c>
      <c r="E128" s="371" t="s">
        <v>1101</v>
      </c>
      <c r="F128" s="371"/>
      <c r="G128" s="371" t="s">
        <v>1108</v>
      </c>
      <c r="H128" s="371" t="s">
        <v>1081</v>
      </c>
      <c r="I128" s="371" t="s">
        <v>1081</v>
      </c>
      <c r="J128" s="371" t="s">
        <v>1082</v>
      </c>
      <c r="K128" s="373">
        <v>1</v>
      </c>
      <c r="L128" s="373">
        <v>2020</v>
      </c>
      <c r="M128" s="375" t="s">
        <v>190</v>
      </c>
      <c r="N128" s="375">
        <v>2020</v>
      </c>
      <c r="O128" s="377">
        <v>100</v>
      </c>
      <c r="P128" s="361">
        <v>100</v>
      </c>
      <c r="Q128" s="148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201"/>
      <c r="BJ128" s="200"/>
      <c r="BK128" s="200"/>
      <c r="BL128" s="200"/>
      <c r="BM128" s="200"/>
      <c r="BN128" s="200"/>
      <c r="BO128" s="200"/>
    </row>
    <row r="129" spans="3:81" ht="16.5" customHeight="1">
      <c r="C129" s="281"/>
      <c r="D129" s="370"/>
      <c r="E129" s="372"/>
      <c r="F129" s="372"/>
      <c r="G129" s="372"/>
      <c r="H129" s="372"/>
      <c r="I129" s="372"/>
      <c r="J129" s="372"/>
      <c r="K129" s="374"/>
      <c r="L129" s="374"/>
      <c r="M129" s="376"/>
      <c r="N129" s="376"/>
      <c r="O129" s="378"/>
      <c r="P129" s="362"/>
      <c r="Q129" s="363"/>
      <c r="R129" s="365">
        <v>1</v>
      </c>
      <c r="S129" s="367" t="s">
        <v>17</v>
      </c>
      <c r="T129" s="367" t="s">
        <v>1148</v>
      </c>
      <c r="U129" s="367" t="s">
        <v>1123</v>
      </c>
      <c r="V129" s="367" t="s">
        <v>1081</v>
      </c>
      <c r="W129" s="367" t="s">
        <v>1081</v>
      </c>
      <c r="X129" s="367" t="s">
        <v>1082</v>
      </c>
      <c r="Y129" s="367" t="s">
        <v>1124</v>
      </c>
      <c r="Z129" s="367" t="s">
        <v>1125</v>
      </c>
      <c r="AA129" s="367" t="s">
        <v>1149</v>
      </c>
      <c r="AB129" s="367" t="s">
        <v>1150</v>
      </c>
      <c r="AC129" s="367" t="s">
        <v>1081</v>
      </c>
      <c r="AD129" s="367" t="s">
        <v>1081</v>
      </c>
      <c r="AE129" s="367" t="s">
        <v>1082</v>
      </c>
      <c r="AF129" s="367" t="s">
        <v>1124</v>
      </c>
      <c r="AG129" s="367" t="s">
        <v>1125</v>
      </c>
      <c r="AH129" s="184"/>
      <c r="AI129" s="191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00"/>
      <c r="BD129" s="100"/>
      <c r="BE129" s="100"/>
      <c r="BF129" s="100"/>
      <c r="BG129" s="100"/>
      <c r="BH129" s="100"/>
      <c r="BI129" s="201"/>
      <c r="BJ129" s="216"/>
      <c r="BK129" s="216"/>
      <c r="BL129" s="216"/>
      <c r="BM129" s="200"/>
      <c r="BN129" s="216"/>
      <c r="BO129" s="216"/>
      <c r="BP129" s="216"/>
      <c r="BQ129" s="216"/>
      <c r="BR129" s="216"/>
    </row>
    <row r="130" spans="3:81" ht="15" customHeight="1" thickBot="1">
      <c r="C130" s="281"/>
      <c r="D130" s="370"/>
      <c r="E130" s="372"/>
      <c r="F130" s="372"/>
      <c r="G130" s="372"/>
      <c r="H130" s="372"/>
      <c r="I130" s="372"/>
      <c r="J130" s="372"/>
      <c r="K130" s="374"/>
      <c r="L130" s="374"/>
      <c r="M130" s="376"/>
      <c r="N130" s="376"/>
      <c r="O130" s="378"/>
      <c r="P130" s="362"/>
      <c r="Q130" s="364"/>
      <c r="R130" s="366"/>
      <c r="S130" s="368"/>
      <c r="T130" s="368"/>
      <c r="U130" s="368"/>
      <c r="V130" s="368"/>
      <c r="W130" s="368"/>
      <c r="X130" s="368"/>
      <c r="Y130" s="368"/>
      <c r="Z130" s="368"/>
      <c r="AA130" s="368"/>
      <c r="AB130" s="368"/>
      <c r="AC130" s="368"/>
      <c r="AD130" s="368"/>
      <c r="AE130" s="368"/>
      <c r="AF130" s="368"/>
      <c r="AG130" s="368"/>
      <c r="AH130" s="172"/>
      <c r="AI130" s="189" t="s">
        <v>241</v>
      </c>
      <c r="AJ130" s="237" t="s">
        <v>217</v>
      </c>
      <c r="AK130" s="275" t="s">
        <v>18</v>
      </c>
      <c r="AL130" s="275"/>
      <c r="AM130" s="275"/>
      <c r="AN130" s="275"/>
      <c r="AO130" s="275"/>
      <c r="AP130" s="275"/>
      <c r="AQ130" s="275"/>
      <c r="AR130" s="275"/>
      <c r="AS130" s="97">
        <v>3158.32</v>
      </c>
      <c r="AT130" s="97">
        <v>1507.8</v>
      </c>
      <c r="AU130" s="173">
        <v>0</v>
      </c>
      <c r="AV130" s="173">
        <v>0</v>
      </c>
      <c r="AW130" s="312">
        <f>AX130+AY130+AZ130</f>
        <v>0</v>
      </c>
      <c r="AX130" s="146"/>
      <c r="AY130" s="146"/>
      <c r="AZ130" s="146"/>
      <c r="BA130" s="173">
        <f>AS130-AT130-AW130</f>
        <v>1650.5200000000002</v>
      </c>
      <c r="BB130" s="173">
        <f>AX130-AU130</f>
        <v>0</v>
      </c>
      <c r="BC130" s="174"/>
      <c r="BD130" s="174"/>
      <c r="BE130" s="223"/>
      <c r="BF130" s="174"/>
      <c r="BG130" s="224"/>
      <c r="BH130" s="225"/>
      <c r="BI130" s="201">
        <v>0</v>
      </c>
      <c r="BJ130" s="216"/>
      <c r="BK130" s="216"/>
      <c r="BM130" s="199" t="str">
        <f>AJ130 &amp; BI130</f>
        <v>Прибыль направляемая на инвестиции0</v>
      </c>
      <c r="BN130" s="216"/>
      <c r="BO130" s="216"/>
      <c r="BP130" s="216"/>
      <c r="BQ130" s="216"/>
      <c r="CB130" s="199" t="str">
        <f>AJ130 &amp; AK130</f>
        <v>Прибыль направляемая на инвестициинет</v>
      </c>
      <c r="CC130" s="200"/>
    </row>
    <row r="131" spans="3:81" ht="21.75" customHeight="1">
      <c r="C131" s="281"/>
      <c r="D131" s="369">
        <v>22</v>
      </c>
      <c r="E131" s="371" t="s">
        <v>1101</v>
      </c>
      <c r="F131" s="371"/>
      <c r="G131" s="371" t="s">
        <v>1109</v>
      </c>
      <c r="H131" s="371" t="s">
        <v>1081</v>
      </c>
      <c r="I131" s="371" t="s">
        <v>1081</v>
      </c>
      <c r="J131" s="371" t="s">
        <v>1082</v>
      </c>
      <c r="K131" s="373">
        <v>1</v>
      </c>
      <c r="L131" s="373">
        <v>2020</v>
      </c>
      <c r="M131" s="375" t="s">
        <v>190</v>
      </c>
      <c r="N131" s="375">
        <v>2020</v>
      </c>
      <c r="O131" s="377">
        <v>100</v>
      </c>
      <c r="P131" s="361">
        <v>0</v>
      </c>
      <c r="Q131" s="148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201"/>
      <c r="BJ131" s="200"/>
      <c r="BK131" s="200"/>
      <c r="BL131" s="200"/>
      <c r="BM131" s="200"/>
      <c r="BN131" s="200"/>
      <c r="BO131" s="200"/>
    </row>
    <row r="132" spans="3:81" ht="24.75" customHeight="1">
      <c r="C132" s="281"/>
      <c r="D132" s="370"/>
      <c r="E132" s="372"/>
      <c r="F132" s="372"/>
      <c r="G132" s="372"/>
      <c r="H132" s="372"/>
      <c r="I132" s="372"/>
      <c r="J132" s="372"/>
      <c r="K132" s="374"/>
      <c r="L132" s="374"/>
      <c r="M132" s="376"/>
      <c r="N132" s="376"/>
      <c r="O132" s="378"/>
      <c r="P132" s="362"/>
      <c r="Q132" s="363"/>
      <c r="R132" s="365">
        <v>1</v>
      </c>
      <c r="S132" s="367" t="s">
        <v>17</v>
      </c>
      <c r="T132" s="367" t="s">
        <v>1140</v>
      </c>
      <c r="U132" s="367" t="s">
        <v>1123</v>
      </c>
      <c r="V132" s="367" t="s">
        <v>1081</v>
      </c>
      <c r="W132" s="367" t="s">
        <v>1081</v>
      </c>
      <c r="X132" s="367" t="s">
        <v>1082</v>
      </c>
      <c r="Y132" s="367" t="s">
        <v>1124</v>
      </c>
      <c r="Z132" s="367" t="s">
        <v>1125</v>
      </c>
      <c r="AA132" s="367" t="s">
        <v>1141</v>
      </c>
      <c r="AB132" s="367" t="s">
        <v>1133</v>
      </c>
      <c r="AC132" s="367" t="s">
        <v>1081</v>
      </c>
      <c r="AD132" s="367" t="s">
        <v>1081</v>
      </c>
      <c r="AE132" s="367" t="s">
        <v>1082</v>
      </c>
      <c r="AF132" s="367" t="s">
        <v>1124</v>
      </c>
      <c r="AG132" s="367" t="s">
        <v>1125</v>
      </c>
      <c r="AH132" s="184"/>
      <c r="AI132" s="191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00"/>
      <c r="BD132" s="100"/>
      <c r="BE132" s="100"/>
      <c r="BF132" s="100"/>
      <c r="BG132" s="100"/>
      <c r="BH132" s="100"/>
      <c r="BI132" s="201"/>
      <c r="BJ132" s="216"/>
      <c r="BK132" s="216"/>
      <c r="BL132" s="216"/>
      <c r="BM132" s="200"/>
      <c r="BN132" s="216"/>
      <c r="BO132" s="216"/>
      <c r="BP132" s="216"/>
      <c r="BQ132" s="216"/>
      <c r="BR132" s="216"/>
    </row>
    <row r="133" spans="3:81" ht="15" customHeight="1" thickBot="1">
      <c r="C133" s="281"/>
      <c r="D133" s="370"/>
      <c r="E133" s="372"/>
      <c r="F133" s="372"/>
      <c r="G133" s="372"/>
      <c r="H133" s="372"/>
      <c r="I133" s="372"/>
      <c r="J133" s="372"/>
      <c r="K133" s="374"/>
      <c r="L133" s="374"/>
      <c r="M133" s="376"/>
      <c r="N133" s="376"/>
      <c r="O133" s="378"/>
      <c r="P133" s="362"/>
      <c r="Q133" s="364"/>
      <c r="R133" s="366"/>
      <c r="S133" s="368"/>
      <c r="T133" s="368"/>
      <c r="U133" s="368"/>
      <c r="V133" s="368"/>
      <c r="W133" s="368"/>
      <c r="X133" s="368"/>
      <c r="Y133" s="368"/>
      <c r="Z133" s="368"/>
      <c r="AA133" s="368"/>
      <c r="AB133" s="368"/>
      <c r="AC133" s="368"/>
      <c r="AD133" s="368"/>
      <c r="AE133" s="368"/>
      <c r="AF133" s="368"/>
      <c r="AG133" s="368"/>
      <c r="AH133" s="172"/>
      <c r="AI133" s="189" t="s">
        <v>241</v>
      </c>
      <c r="AJ133" s="237" t="s">
        <v>217</v>
      </c>
      <c r="AK133" s="275" t="s">
        <v>18</v>
      </c>
      <c r="AL133" s="275"/>
      <c r="AM133" s="275"/>
      <c r="AN133" s="275"/>
      <c r="AO133" s="275"/>
      <c r="AP133" s="275"/>
      <c r="AQ133" s="275"/>
      <c r="AR133" s="275"/>
      <c r="AS133" s="97">
        <v>3141.47</v>
      </c>
      <c r="AT133" s="97">
        <v>0</v>
      </c>
      <c r="AU133" s="173">
        <v>0</v>
      </c>
      <c r="AV133" s="173">
        <v>0</v>
      </c>
      <c r="AW133" s="312">
        <f>AX133+AY133+AZ133</f>
        <v>0</v>
      </c>
      <c r="AX133" s="146"/>
      <c r="AY133" s="146"/>
      <c r="AZ133" s="146"/>
      <c r="BA133" s="173">
        <f>AS133-AT133-AW133</f>
        <v>3141.47</v>
      </c>
      <c r="BB133" s="173">
        <f>AX133-AU133</f>
        <v>0</v>
      </c>
      <c r="BC133" s="174"/>
      <c r="BD133" s="174"/>
      <c r="BE133" s="223"/>
      <c r="BF133" s="174"/>
      <c r="BG133" s="224"/>
      <c r="BH133" s="225"/>
      <c r="BI133" s="201">
        <v>0</v>
      </c>
      <c r="BJ133" s="216"/>
      <c r="BK133" s="216"/>
      <c r="BM133" s="199" t="str">
        <f>AJ133 &amp; BI133</f>
        <v>Прибыль направляемая на инвестиции0</v>
      </c>
      <c r="BN133" s="216"/>
      <c r="BO133" s="216"/>
      <c r="BP133" s="216"/>
      <c r="BQ133" s="216"/>
      <c r="CB133" s="199" t="str">
        <f>AJ133 &amp; AK133</f>
        <v>Прибыль направляемая на инвестициинет</v>
      </c>
      <c r="CC133" s="200"/>
    </row>
    <row r="134" spans="3:81" ht="21.75" customHeight="1">
      <c r="C134" s="281"/>
      <c r="D134" s="369">
        <v>23</v>
      </c>
      <c r="E134" s="371" t="s">
        <v>1088</v>
      </c>
      <c r="F134" s="371"/>
      <c r="G134" s="371" t="s">
        <v>1110</v>
      </c>
      <c r="H134" s="371" t="s">
        <v>1081</v>
      </c>
      <c r="I134" s="371" t="s">
        <v>1081</v>
      </c>
      <c r="J134" s="371" t="s">
        <v>1082</v>
      </c>
      <c r="K134" s="373">
        <v>1</v>
      </c>
      <c r="L134" s="373">
        <v>2021</v>
      </c>
      <c r="M134" s="375" t="s">
        <v>190</v>
      </c>
      <c r="N134" s="375">
        <v>2021</v>
      </c>
      <c r="O134" s="377">
        <v>0</v>
      </c>
      <c r="P134" s="361">
        <v>0</v>
      </c>
      <c r="Q134" s="148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201"/>
      <c r="BJ134" s="200"/>
      <c r="BK134" s="200"/>
      <c r="BL134" s="200"/>
      <c r="BM134" s="200"/>
      <c r="BN134" s="200"/>
      <c r="BO134" s="200"/>
    </row>
    <row r="135" spans="3:81" ht="24" customHeight="1">
      <c r="C135" s="281"/>
      <c r="D135" s="370"/>
      <c r="E135" s="372"/>
      <c r="F135" s="372"/>
      <c r="G135" s="372"/>
      <c r="H135" s="372"/>
      <c r="I135" s="372"/>
      <c r="J135" s="372"/>
      <c r="K135" s="374"/>
      <c r="L135" s="374"/>
      <c r="M135" s="376"/>
      <c r="N135" s="376"/>
      <c r="O135" s="378"/>
      <c r="P135" s="362"/>
      <c r="Q135" s="363"/>
      <c r="R135" s="365">
        <v>1</v>
      </c>
      <c r="S135" s="367" t="s">
        <v>17</v>
      </c>
      <c r="T135" s="367" t="s">
        <v>1145</v>
      </c>
      <c r="U135" s="367" t="s">
        <v>1123</v>
      </c>
      <c r="V135" s="367" t="s">
        <v>1081</v>
      </c>
      <c r="W135" s="367" t="s">
        <v>1081</v>
      </c>
      <c r="X135" s="367" t="s">
        <v>1082</v>
      </c>
      <c r="Y135" s="367" t="s">
        <v>1124</v>
      </c>
      <c r="Z135" s="367" t="s">
        <v>1125</v>
      </c>
      <c r="AA135" s="367" t="s">
        <v>1146</v>
      </c>
      <c r="AB135" s="367" t="s">
        <v>1147</v>
      </c>
      <c r="AC135" s="367" t="s">
        <v>1081</v>
      </c>
      <c r="AD135" s="367" t="s">
        <v>1081</v>
      </c>
      <c r="AE135" s="367" t="s">
        <v>1082</v>
      </c>
      <c r="AF135" s="367" t="s">
        <v>1124</v>
      </c>
      <c r="AG135" s="367" t="s">
        <v>1125</v>
      </c>
      <c r="AH135" s="184"/>
      <c r="AI135" s="191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00"/>
      <c r="BD135" s="100"/>
      <c r="BE135" s="100"/>
      <c r="BF135" s="100"/>
      <c r="BG135" s="100"/>
      <c r="BH135" s="100"/>
      <c r="BI135" s="201"/>
      <c r="BJ135" s="216"/>
      <c r="BK135" s="216"/>
      <c r="BL135" s="216"/>
      <c r="BM135" s="200"/>
      <c r="BN135" s="216"/>
      <c r="BO135" s="216"/>
      <c r="BP135" s="216"/>
      <c r="BQ135" s="216"/>
      <c r="BR135" s="216"/>
    </row>
    <row r="136" spans="3:81" ht="26.25" customHeight="1">
      <c r="C136" s="281"/>
      <c r="D136" s="370"/>
      <c r="E136" s="372"/>
      <c r="F136" s="372"/>
      <c r="G136" s="372"/>
      <c r="H136" s="372"/>
      <c r="I136" s="372"/>
      <c r="J136" s="372"/>
      <c r="K136" s="374"/>
      <c r="L136" s="374"/>
      <c r="M136" s="376"/>
      <c r="N136" s="376"/>
      <c r="O136" s="378"/>
      <c r="P136" s="362"/>
      <c r="Q136" s="364"/>
      <c r="R136" s="366"/>
      <c r="S136" s="368"/>
      <c r="T136" s="368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172"/>
      <c r="AI136" s="189" t="s">
        <v>241</v>
      </c>
      <c r="AJ136" s="238" t="s">
        <v>217</v>
      </c>
      <c r="AK136" s="275" t="s">
        <v>18</v>
      </c>
      <c r="AL136" s="275"/>
      <c r="AM136" s="275"/>
      <c r="AN136" s="275"/>
      <c r="AO136" s="275"/>
      <c r="AP136" s="275"/>
      <c r="AQ136" s="275"/>
      <c r="AR136" s="275"/>
      <c r="AS136" s="173">
        <v>16848.78</v>
      </c>
      <c r="AT136" s="173">
        <v>0</v>
      </c>
      <c r="AU136" s="173">
        <v>16848.78</v>
      </c>
      <c r="AV136" s="173">
        <v>0</v>
      </c>
      <c r="AW136" s="313">
        <f>AX136+AY136+AZ136</f>
        <v>16848.78</v>
      </c>
      <c r="AX136" s="174">
        <v>16848.78</v>
      </c>
      <c r="AY136" s="174"/>
      <c r="AZ136" s="314"/>
      <c r="BA136" s="173">
        <f>AS136-AT136-AW136</f>
        <v>0</v>
      </c>
      <c r="BB136" s="173">
        <f>AX136-AU136</f>
        <v>0</v>
      </c>
      <c r="BC136" s="174"/>
      <c r="BD136" s="174"/>
      <c r="BE136" s="325" t="s">
        <v>1153</v>
      </c>
      <c r="BF136" s="174">
        <v>0</v>
      </c>
      <c r="BG136" s="326" t="s">
        <v>1153</v>
      </c>
      <c r="BH136" s="324" t="s">
        <v>151</v>
      </c>
      <c r="BI136" s="201">
        <v>0</v>
      </c>
      <c r="BJ136" s="216"/>
      <c r="BK136" s="216"/>
      <c r="BM136" s="199" t="str">
        <f>AJ136 &amp; BI136</f>
        <v>Прибыль направляемая на инвестиции0</v>
      </c>
      <c r="BN136" s="216"/>
      <c r="BO136" s="216"/>
      <c r="BP136" s="216"/>
      <c r="BQ136" s="216"/>
      <c r="CB136" s="199" t="str">
        <f>AJ136 &amp; AK136</f>
        <v>Прибыль направляемая на инвестициинет</v>
      </c>
      <c r="CC136" s="200"/>
    </row>
    <row r="137" spans="3:81" ht="15" customHeight="1" thickBot="1">
      <c r="C137" s="281"/>
      <c r="D137" s="370"/>
      <c r="E137" s="372"/>
      <c r="F137" s="372"/>
      <c r="G137" s="372"/>
      <c r="H137" s="372"/>
      <c r="I137" s="372"/>
      <c r="J137" s="372"/>
      <c r="K137" s="374"/>
      <c r="L137" s="374"/>
      <c r="M137" s="376"/>
      <c r="N137" s="376"/>
      <c r="O137" s="378"/>
      <c r="P137" s="362"/>
      <c r="Q137" s="364"/>
      <c r="R137" s="366"/>
      <c r="S137" s="368"/>
      <c r="T137" s="368"/>
      <c r="U137" s="368"/>
      <c r="V137" s="368"/>
      <c r="W137" s="368"/>
      <c r="X137" s="368"/>
      <c r="Y137" s="368"/>
      <c r="Z137" s="368"/>
      <c r="AA137" s="368"/>
      <c r="AB137" s="368"/>
      <c r="AC137" s="368"/>
      <c r="AD137" s="368"/>
      <c r="AE137" s="368"/>
      <c r="AF137" s="368"/>
      <c r="AG137" s="368"/>
      <c r="AH137" s="172"/>
      <c r="AI137" s="189" t="s">
        <v>115</v>
      </c>
      <c r="AJ137" s="238" t="s">
        <v>198</v>
      </c>
      <c r="AK137" s="275" t="s">
        <v>18</v>
      </c>
      <c r="AL137" s="275"/>
      <c r="AM137" s="275"/>
      <c r="AN137" s="275"/>
      <c r="AO137" s="275"/>
      <c r="AP137" s="275"/>
      <c r="AQ137" s="275"/>
      <c r="AR137" s="275"/>
      <c r="AS137" s="173">
        <v>2281.98</v>
      </c>
      <c r="AT137" s="173">
        <v>0</v>
      </c>
      <c r="AU137" s="173">
        <v>2281.98</v>
      </c>
      <c r="AV137" s="173">
        <v>0</v>
      </c>
      <c r="AW137" s="313">
        <f>AX137+AY137+AZ137</f>
        <v>1271</v>
      </c>
      <c r="AX137" s="174">
        <v>1271</v>
      </c>
      <c r="AY137" s="174"/>
      <c r="AZ137" s="314"/>
      <c r="BA137" s="173">
        <f>AS137-AT137-AW137</f>
        <v>1010.98</v>
      </c>
      <c r="BB137" s="173">
        <f>AX137-AU137</f>
        <v>-1010.98</v>
      </c>
      <c r="BC137" s="174"/>
      <c r="BD137" s="174"/>
      <c r="BE137" s="325" t="s">
        <v>1153</v>
      </c>
      <c r="BF137" s="174">
        <v>1010.98</v>
      </c>
      <c r="BG137" s="326" t="s">
        <v>1153</v>
      </c>
      <c r="BH137" s="324" t="s">
        <v>151</v>
      </c>
      <c r="BI137" s="201">
        <v>0</v>
      </c>
      <c r="BJ137" s="216"/>
      <c r="BK137" s="216"/>
      <c r="BM137" s="199" t="str">
        <f>AJ137 &amp; BI137</f>
        <v>Амортизационные отчисления0</v>
      </c>
      <c r="BN137" s="216"/>
      <c r="BO137" s="216"/>
      <c r="BP137" s="216"/>
      <c r="BQ137" s="216"/>
      <c r="CB137" s="199" t="str">
        <f>AJ137 &amp; AK137</f>
        <v>Амортизационные отчислениянет</v>
      </c>
      <c r="CC137" s="200"/>
    </row>
    <row r="138" spans="3:81" ht="18" customHeight="1">
      <c r="C138" s="281"/>
      <c r="D138" s="369">
        <v>24</v>
      </c>
      <c r="E138" s="371" t="s">
        <v>1101</v>
      </c>
      <c r="F138" s="371"/>
      <c r="G138" s="371" t="s">
        <v>1111</v>
      </c>
      <c r="H138" s="371" t="s">
        <v>1081</v>
      </c>
      <c r="I138" s="371" t="s">
        <v>1081</v>
      </c>
      <c r="J138" s="371" t="s">
        <v>1082</v>
      </c>
      <c r="K138" s="373">
        <v>1</v>
      </c>
      <c r="L138" s="373">
        <v>2021</v>
      </c>
      <c r="M138" s="375" t="s">
        <v>190</v>
      </c>
      <c r="N138" s="375">
        <v>2021</v>
      </c>
      <c r="O138" s="377">
        <v>0</v>
      </c>
      <c r="P138" s="361">
        <v>100</v>
      </c>
      <c r="Q138" s="148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201"/>
      <c r="BJ138" s="200"/>
      <c r="BK138" s="200"/>
      <c r="BL138" s="200"/>
      <c r="BM138" s="200"/>
      <c r="BN138" s="200"/>
      <c r="BO138" s="200"/>
    </row>
    <row r="139" spans="3:81" ht="27" customHeight="1">
      <c r="C139" s="281"/>
      <c r="D139" s="370"/>
      <c r="E139" s="372"/>
      <c r="F139" s="372"/>
      <c r="G139" s="372"/>
      <c r="H139" s="372"/>
      <c r="I139" s="372"/>
      <c r="J139" s="372"/>
      <c r="K139" s="374"/>
      <c r="L139" s="374"/>
      <c r="M139" s="376"/>
      <c r="N139" s="376"/>
      <c r="O139" s="378"/>
      <c r="P139" s="362"/>
      <c r="Q139" s="363"/>
      <c r="R139" s="365">
        <v>1</v>
      </c>
      <c r="S139" s="367" t="s">
        <v>17</v>
      </c>
      <c r="T139" s="367" t="s">
        <v>1131</v>
      </c>
      <c r="U139" s="367" t="s">
        <v>1123</v>
      </c>
      <c r="V139" s="367" t="s">
        <v>1081</v>
      </c>
      <c r="W139" s="367" t="s">
        <v>1081</v>
      </c>
      <c r="X139" s="367" t="s">
        <v>1082</v>
      </c>
      <c r="Y139" s="367" t="s">
        <v>1124</v>
      </c>
      <c r="Z139" s="367" t="s">
        <v>1125</v>
      </c>
      <c r="AA139" s="367" t="s">
        <v>1132</v>
      </c>
      <c r="AB139" s="367" t="s">
        <v>1133</v>
      </c>
      <c r="AC139" s="367" t="s">
        <v>1081</v>
      </c>
      <c r="AD139" s="367" t="s">
        <v>1081</v>
      </c>
      <c r="AE139" s="367" t="s">
        <v>1082</v>
      </c>
      <c r="AF139" s="367" t="s">
        <v>1124</v>
      </c>
      <c r="AG139" s="367" t="s">
        <v>1125</v>
      </c>
      <c r="AH139" s="184"/>
      <c r="AI139" s="191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00"/>
      <c r="BD139" s="100"/>
      <c r="BE139" s="100"/>
      <c r="BF139" s="100"/>
      <c r="BG139" s="100"/>
      <c r="BH139" s="100"/>
      <c r="BI139" s="201"/>
      <c r="BJ139" s="216"/>
      <c r="BK139" s="216"/>
      <c r="BL139" s="216"/>
      <c r="BM139" s="200"/>
      <c r="BN139" s="216"/>
      <c r="BO139" s="216"/>
      <c r="BP139" s="216"/>
      <c r="BQ139" s="216"/>
      <c r="BR139" s="216"/>
    </row>
    <row r="140" spans="3:81" ht="15" customHeight="1" thickBot="1">
      <c r="C140" s="281"/>
      <c r="D140" s="370"/>
      <c r="E140" s="372"/>
      <c r="F140" s="372"/>
      <c r="G140" s="372"/>
      <c r="H140" s="372"/>
      <c r="I140" s="372"/>
      <c r="J140" s="372"/>
      <c r="K140" s="374"/>
      <c r="L140" s="374"/>
      <c r="M140" s="376"/>
      <c r="N140" s="376"/>
      <c r="O140" s="378"/>
      <c r="P140" s="362"/>
      <c r="Q140" s="364"/>
      <c r="R140" s="366"/>
      <c r="S140" s="368"/>
      <c r="T140" s="368"/>
      <c r="U140" s="368"/>
      <c r="V140" s="368"/>
      <c r="W140" s="368"/>
      <c r="X140" s="368"/>
      <c r="Y140" s="368"/>
      <c r="Z140" s="368"/>
      <c r="AA140" s="368"/>
      <c r="AB140" s="368"/>
      <c r="AC140" s="368"/>
      <c r="AD140" s="368"/>
      <c r="AE140" s="368"/>
      <c r="AF140" s="368"/>
      <c r="AG140" s="368"/>
      <c r="AH140" s="172"/>
      <c r="AI140" s="189" t="s">
        <v>241</v>
      </c>
      <c r="AJ140" s="237" t="s">
        <v>217</v>
      </c>
      <c r="AK140" s="275" t="s">
        <v>18</v>
      </c>
      <c r="AL140" s="275"/>
      <c r="AM140" s="275"/>
      <c r="AN140" s="275"/>
      <c r="AO140" s="275"/>
      <c r="AP140" s="275"/>
      <c r="AQ140" s="275"/>
      <c r="AR140" s="275"/>
      <c r="AS140" s="97">
        <v>2193.37</v>
      </c>
      <c r="AT140" s="97">
        <v>0</v>
      </c>
      <c r="AU140" s="173">
        <v>2193.37</v>
      </c>
      <c r="AV140" s="173">
        <v>0</v>
      </c>
      <c r="AW140" s="312">
        <f>AX140+AY140+AZ140</f>
        <v>2632.05</v>
      </c>
      <c r="AX140" s="146">
        <v>2632.05</v>
      </c>
      <c r="AY140" s="146"/>
      <c r="AZ140" s="146"/>
      <c r="BA140" s="173">
        <f>AS140-AT140-AW140</f>
        <v>-438.68000000000029</v>
      </c>
      <c r="BB140" s="173">
        <f>AX140-AU140</f>
        <v>438.68000000000029</v>
      </c>
      <c r="BC140" s="174"/>
      <c r="BD140" s="174"/>
      <c r="BE140" s="325" t="s">
        <v>1153</v>
      </c>
      <c r="BF140" s="174">
        <v>438.68</v>
      </c>
      <c r="BG140" s="326" t="s">
        <v>1153</v>
      </c>
      <c r="BH140" s="322" t="s">
        <v>787</v>
      </c>
      <c r="BI140" s="201">
        <v>0</v>
      </c>
      <c r="BJ140" s="216"/>
      <c r="BK140" s="216"/>
      <c r="BM140" s="199" t="str">
        <f>AJ140 &amp; BI140</f>
        <v>Прибыль направляемая на инвестиции0</v>
      </c>
      <c r="BN140" s="216"/>
      <c r="BO140" s="216"/>
      <c r="BP140" s="216"/>
      <c r="BQ140" s="216"/>
      <c r="CB140" s="199" t="str">
        <f>AJ140 &amp; AK140</f>
        <v>Прибыль направляемая на инвестициинет</v>
      </c>
      <c r="CC140" s="200"/>
    </row>
    <row r="141" spans="3:81" ht="21" customHeight="1">
      <c r="C141" s="281"/>
      <c r="D141" s="369">
        <v>25</v>
      </c>
      <c r="E141" s="371" t="s">
        <v>1101</v>
      </c>
      <c r="F141" s="371"/>
      <c r="G141" s="371" t="s">
        <v>1112</v>
      </c>
      <c r="H141" s="371" t="s">
        <v>1081</v>
      </c>
      <c r="I141" s="371" t="s">
        <v>1081</v>
      </c>
      <c r="J141" s="371" t="s">
        <v>1082</v>
      </c>
      <c r="K141" s="373">
        <v>2</v>
      </c>
      <c r="L141" s="373">
        <v>2022</v>
      </c>
      <c r="M141" s="375" t="s">
        <v>190</v>
      </c>
      <c r="N141" s="375">
        <v>2022</v>
      </c>
      <c r="O141" s="377">
        <v>0</v>
      </c>
      <c r="P141" s="361">
        <v>30</v>
      </c>
      <c r="Q141" s="148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201"/>
      <c r="BJ141" s="200"/>
      <c r="BK141" s="200"/>
      <c r="BL141" s="200"/>
      <c r="BM141" s="200"/>
      <c r="BN141" s="200"/>
      <c r="BO141" s="200"/>
    </row>
    <row r="142" spans="3:81" ht="21.75" customHeight="1">
      <c r="C142" s="281"/>
      <c r="D142" s="370"/>
      <c r="E142" s="372"/>
      <c r="F142" s="372"/>
      <c r="G142" s="372"/>
      <c r="H142" s="372"/>
      <c r="I142" s="372"/>
      <c r="J142" s="372"/>
      <c r="K142" s="374"/>
      <c r="L142" s="374"/>
      <c r="M142" s="376"/>
      <c r="N142" s="376"/>
      <c r="O142" s="378"/>
      <c r="P142" s="362"/>
      <c r="Q142" s="363"/>
      <c r="R142" s="365">
        <v>1</v>
      </c>
      <c r="S142" s="367" t="s">
        <v>17</v>
      </c>
      <c r="T142" s="367" t="s">
        <v>1131</v>
      </c>
      <c r="U142" s="367" t="s">
        <v>1123</v>
      </c>
      <c r="V142" s="367" t="s">
        <v>1081</v>
      </c>
      <c r="W142" s="367" t="s">
        <v>1081</v>
      </c>
      <c r="X142" s="367" t="s">
        <v>1082</v>
      </c>
      <c r="Y142" s="367" t="s">
        <v>1124</v>
      </c>
      <c r="Z142" s="367" t="s">
        <v>1125</v>
      </c>
      <c r="AA142" s="367" t="s">
        <v>1132</v>
      </c>
      <c r="AB142" s="367" t="s">
        <v>1133</v>
      </c>
      <c r="AC142" s="367" t="s">
        <v>1081</v>
      </c>
      <c r="AD142" s="367" t="s">
        <v>1081</v>
      </c>
      <c r="AE142" s="367" t="s">
        <v>1082</v>
      </c>
      <c r="AF142" s="367" t="s">
        <v>1124</v>
      </c>
      <c r="AG142" s="367" t="s">
        <v>1125</v>
      </c>
      <c r="AH142" s="184"/>
      <c r="AI142" s="191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00"/>
      <c r="BD142" s="100"/>
      <c r="BE142" s="100"/>
      <c r="BF142" s="100"/>
      <c r="BG142" s="100"/>
      <c r="BH142" s="100"/>
      <c r="BI142" s="201"/>
      <c r="BJ142" s="216"/>
      <c r="BK142" s="216"/>
      <c r="BL142" s="216"/>
      <c r="BM142" s="200"/>
      <c r="BN142" s="216"/>
      <c r="BO142" s="216"/>
      <c r="BP142" s="216"/>
      <c r="BQ142" s="216"/>
      <c r="BR142" s="216"/>
    </row>
    <row r="143" spans="3:81" ht="15" customHeight="1" thickBot="1">
      <c r="C143" s="281"/>
      <c r="D143" s="370"/>
      <c r="E143" s="372"/>
      <c r="F143" s="372"/>
      <c r="G143" s="372"/>
      <c r="H143" s="372"/>
      <c r="I143" s="372"/>
      <c r="J143" s="372"/>
      <c r="K143" s="374"/>
      <c r="L143" s="374"/>
      <c r="M143" s="376"/>
      <c r="N143" s="376"/>
      <c r="O143" s="378"/>
      <c r="P143" s="362"/>
      <c r="Q143" s="364"/>
      <c r="R143" s="366"/>
      <c r="S143" s="368"/>
      <c r="T143" s="368"/>
      <c r="U143" s="368"/>
      <c r="V143" s="368"/>
      <c r="W143" s="368"/>
      <c r="X143" s="368"/>
      <c r="Y143" s="368"/>
      <c r="Z143" s="368"/>
      <c r="AA143" s="368"/>
      <c r="AB143" s="368"/>
      <c r="AC143" s="368"/>
      <c r="AD143" s="368"/>
      <c r="AE143" s="368"/>
      <c r="AF143" s="368"/>
      <c r="AG143" s="368"/>
      <c r="AH143" s="172"/>
      <c r="AI143" s="189" t="s">
        <v>241</v>
      </c>
      <c r="AJ143" s="237" t="s">
        <v>217</v>
      </c>
      <c r="AK143" s="275" t="s">
        <v>18</v>
      </c>
      <c r="AL143" s="275"/>
      <c r="AM143" s="275"/>
      <c r="AN143" s="275"/>
      <c r="AO143" s="275"/>
      <c r="AP143" s="275"/>
      <c r="AQ143" s="275"/>
      <c r="AR143" s="275"/>
      <c r="AS143" s="97">
        <v>7816.08</v>
      </c>
      <c r="AT143" s="97">
        <v>0</v>
      </c>
      <c r="AU143" s="173">
        <v>730</v>
      </c>
      <c r="AV143" s="173">
        <v>0</v>
      </c>
      <c r="AW143" s="312">
        <f>AX143+AY143+AZ143</f>
        <v>730</v>
      </c>
      <c r="AX143" s="146">
        <v>730</v>
      </c>
      <c r="AY143" s="146"/>
      <c r="AZ143" s="146"/>
      <c r="BA143" s="173">
        <f>AS143-AT143-AW143</f>
        <v>7086.08</v>
      </c>
      <c r="BB143" s="173">
        <f>AX143-AU143</f>
        <v>0</v>
      </c>
      <c r="BC143" s="174"/>
      <c r="BD143" s="174"/>
      <c r="BE143" s="325" t="s">
        <v>1153</v>
      </c>
      <c r="BF143" s="174">
        <v>0</v>
      </c>
      <c r="BG143" s="326" t="s">
        <v>1153</v>
      </c>
      <c r="BH143" s="324" t="s">
        <v>151</v>
      </c>
      <c r="BI143" s="201">
        <v>0</v>
      </c>
      <c r="BJ143" s="216"/>
      <c r="BK143" s="216"/>
      <c r="BM143" s="199" t="str">
        <f>AJ143 &amp; BI143</f>
        <v>Прибыль направляемая на инвестиции0</v>
      </c>
      <c r="BN143" s="216"/>
      <c r="BO143" s="216"/>
      <c r="BP143" s="216"/>
      <c r="BQ143" s="216"/>
      <c r="CB143" s="199" t="str">
        <f>AJ143 &amp; AK143</f>
        <v>Прибыль направляемая на инвестициинет</v>
      </c>
      <c r="CC143" s="200"/>
    </row>
    <row r="144" spans="3:81" ht="24.75" customHeight="1">
      <c r="C144" s="281"/>
      <c r="D144" s="369">
        <v>26</v>
      </c>
      <c r="E144" s="371" t="s">
        <v>1101</v>
      </c>
      <c r="F144" s="371"/>
      <c r="G144" s="371" t="s">
        <v>1113</v>
      </c>
      <c r="H144" s="371" t="s">
        <v>1081</v>
      </c>
      <c r="I144" s="371" t="s">
        <v>1081</v>
      </c>
      <c r="J144" s="371" t="s">
        <v>1082</v>
      </c>
      <c r="K144" s="373">
        <v>1</v>
      </c>
      <c r="L144" s="373">
        <v>2021</v>
      </c>
      <c r="M144" s="375" t="s">
        <v>190</v>
      </c>
      <c r="N144" s="375">
        <v>2021</v>
      </c>
      <c r="O144" s="377">
        <v>0</v>
      </c>
      <c r="P144" s="361">
        <v>100</v>
      </c>
      <c r="Q144" s="148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  <c r="BI144" s="201"/>
      <c r="BJ144" s="200"/>
      <c r="BK144" s="200"/>
      <c r="BL144" s="200"/>
      <c r="BM144" s="200"/>
      <c r="BN144" s="200"/>
      <c r="BO144" s="200"/>
    </row>
    <row r="145" spans="3:81" ht="24.75" customHeight="1">
      <c r="C145" s="281"/>
      <c r="D145" s="370"/>
      <c r="E145" s="372"/>
      <c r="F145" s="372"/>
      <c r="G145" s="372"/>
      <c r="H145" s="372"/>
      <c r="I145" s="372"/>
      <c r="J145" s="372"/>
      <c r="K145" s="374"/>
      <c r="L145" s="374"/>
      <c r="M145" s="376"/>
      <c r="N145" s="376"/>
      <c r="O145" s="378"/>
      <c r="P145" s="362"/>
      <c r="Q145" s="363"/>
      <c r="R145" s="365">
        <v>1</v>
      </c>
      <c r="S145" s="367" t="s">
        <v>1151</v>
      </c>
      <c r="T145" s="367"/>
      <c r="U145" s="367"/>
      <c r="V145" s="367"/>
      <c r="W145" s="367"/>
      <c r="X145" s="367"/>
      <c r="Y145" s="367"/>
      <c r="Z145" s="367"/>
      <c r="AA145" s="367"/>
      <c r="AB145" s="367"/>
      <c r="AC145" s="367"/>
      <c r="AD145" s="367"/>
      <c r="AE145" s="367"/>
      <c r="AF145" s="367"/>
      <c r="AG145" s="367"/>
      <c r="AH145" s="184"/>
      <c r="AI145" s="191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00"/>
      <c r="BD145" s="100"/>
      <c r="BE145" s="100"/>
      <c r="BF145" s="100"/>
      <c r="BG145" s="100"/>
      <c r="BH145" s="100"/>
      <c r="BI145" s="201"/>
      <c r="BJ145" s="216"/>
      <c r="BK145" s="216"/>
      <c r="BL145" s="216"/>
      <c r="BM145" s="200"/>
      <c r="BN145" s="216"/>
      <c r="BO145" s="216"/>
      <c r="BP145" s="216"/>
      <c r="BQ145" s="216"/>
      <c r="BR145" s="216"/>
    </row>
    <row r="146" spans="3:81" ht="15" customHeight="1" thickBot="1">
      <c r="C146" s="281"/>
      <c r="D146" s="370"/>
      <c r="E146" s="372"/>
      <c r="F146" s="372"/>
      <c r="G146" s="372"/>
      <c r="H146" s="372"/>
      <c r="I146" s="372"/>
      <c r="J146" s="372"/>
      <c r="K146" s="374"/>
      <c r="L146" s="374"/>
      <c r="M146" s="376"/>
      <c r="N146" s="376"/>
      <c r="O146" s="378"/>
      <c r="P146" s="362"/>
      <c r="Q146" s="364"/>
      <c r="R146" s="366"/>
      <c r="S146" s="368"/>
      <c r="T146" s="368"/>
      <c r="U146" s="368"/>
      <c r="V146" s="368"/>
      <c r="W146" s="368"/>
      <c r="X146" s="368"/>
      <c r="Y146" s="368"/>
      <c r="Z146" s="368"/>
      <c r="AA146" s="368"/>
      <c r="AB146" s="368"/>
      <c r="AC146" s="368"/>
      <c r="AD146" s="368"/>
      <c r="AE146" s="368"/>
      <c r="AF146" s="368"/>
      <c r="AG146" s="368"/>
      <c r="AH146" s="172"/>
      <c r="AI146" s="189" t="s">
        <v>241</v>
      </c>
      <c r="AJ146" s="237" t="s">
        <v>217</v>
      </c>
      <c r="AK146" s="275" t="s">
        <v>18</v>
      </c>
      <c r="AL146" s="275"/>
      <c r="AM146" s="275"/>
      <c r="AN146" s="275"/>
      <c r="AO146" s="275"/>
      <c r="AP146" s="275"/>
      <c r="AQ146" s="275"/>
      <c r="AR146" s="275"/>
      <c r="AS146" s="97">
        <v>4038.08</v>
      </c>
      <c r="AT146" s="97">
        <v>0</v>
      </c>
      <c r="AU146" s="173">
        <v>4038.08</v>
      </c>
      <c r="AV146" s="173">
        <v>0</v>
      </c>
      <c r="AW146" s="312">
        <f>AX146+AY146+AZ146</f>
        <v>4032.7</v>
      </c>
      <c r="AX146" s="146">
        <v>4032.7</v>
      </c>
      <c r="AY146" s="146"/>
      <c r="AZ146" s="146"/>
      <c r="BA146" s="173">
        <f>AS146-AT146-AW146</f>
        <v>5.3800000000001091</v>
      </c>
      <c r="BB146" s="173">
        <f>AX146-AU146</f>
        <v>-5.3800000000001091</v>
      </c>
      <c r="BC146" s="174"/>
      <c r="BD146" s="174"/>
      <c r="BE146" s="325" t="s">
        <v>1153</v>
      </c>
      <c r="BF146" s="174">
        <v>5.38</v>
      </c>
      <c r="BG146" s="326" t="s">
        <v>1153</v>
      </c>
      <c r="BH146" s="324" t="s">
        <v>151</v>
      </c>
      <c r="BI146" s="201">
        <v>0</v>
      </c>
      <c r="BJ146" s="216"/>
      <c r="BK146" s="216"/>
      <c r="BM146" s="199" t="str">
        <f>AJ146 &amp; BI146</f>
        <v>Прибыль направляемая на инвестиции0</v>
      </c>
      <c r="BN146" s="216"/>
      <c r="BO146" s="216"/>
      <c r="BP146" s="216"/>
      <c r="BQ146" s="216"/>
      <c r="CB146" s="199" t="str">
        <f>AJ146 &amp; AK146</f>
        <v>Прибыль направляемая на инвестициинет</v>
      </c>
      <c r="CC146" s="200"/>
    </row>
    <row r="147" spans="3:81" ht="11.25" customHeight="1">
      <c r="C147" s="281"/>
      <c r="D147" s="369">
        <v>27</v>
      </c>
      <c r="E147" s="371" t="s">
        <v>1101</v>
      </c>
      <c r="F147" s="371"/>
      <c r="G147" s="371" t="s">
        <v>1114</v>
      </c>
      <c r="H147" s="371" t="s">
        <v>1081</v>
      </c>
      <c r="I147" s="371" t="s">
        <v>1081</v>
      </c>
      <c r="J147" s="371" t="s">
        <v>1082</v>
      </c>
      <c r="K147" s="373">
        <v>1</v>
      </c>
      <c r="L147" s="373">
        <v>2021</v>
      </c>
      <c r="M147" s="375" t="s">
        <v>190</v>
      </c>
      <c r="N147" s="375">
        <v>2021</v>
      </c>
      <c r="O147" s="377">
        <v>0</v>
      </c>
      <c r="P147" s="361">
        <v>50</v>
      </c>
      <c r="Q147" s="148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201"/>
      <c r="BJ147" s="200"/>
      <c r="BK147" s="200"/>
      <c r="BL147" s="200"/>
      <c r="BM147" s="200"/>
      <c r="BN147" s="200"/>
      <c r="BO147" s="200"/>
    </row>
    <row r="148" spans="3:81" ht="11.25" customHeight="1">
      <c r="C148" s="281"/>
      <c r="D148" s="370"/>
      <c r="E148" s="372"/>
      <c r="F148" s="372"/>
      <c r="G148" s="372"/>
      <c r="H148" s="372"/>
      <c r="I148" s="372"/>
      <c r="J148" s="372"/>
      <c r="K148" s="374"/>
      <c r="L148" s="374"/>
      <c r="M148" s="376"/>
      <c r="N148" s="376"/>
      <c r="O148" s="378"/>
      <c r="P148" s="362"/>
      <c r="Q148" s="363"/>
      <c r="R148" s="365">
        <v>1</v>
      </c>
      <c r="S148" s="367" t="s">
        <v>17</v>
      </c>
      <c r="T148" s="367" t="s">
        <v>1131</v>
      </c>
      <c r="U148" s="367" t="s">
        <v>1123</v>
      </c>
      <c r="V148" s="367" t="s">
        <v>1081</v>
      </c>
      <c r="W148" s="367" t="s">
        <v>1081</v>
      </c>
      <c r="X148" s="367" t="s">
        <v>1082</v>
      </c>
      <c r="Y148" s="367" t="s">
        <v>1124</v>
      </c>
      <c r="Z148" s="367" t="s">
        <v>1125</v>
      </c>
      <c r="AA148" s="367" t="s">
        <v>1132</v>
      </c>
      <c r="AB148" s="367" t="s">
        <v>1133</v>
      </c>
      <c r="AC148" s="367" t="s">
        <v>1081</v>
      </c>
      <c r="AD148" s="367" t="s">
        <v>1081</v>
      </c>
      <c r="AE148" s="367" t="s">
        <v>1082</v>
      </c>
      <c r="AF148" s="367" t="s">
        <v>1124</v>
      </c>
      <c r="AG148" s="367" t="s">
        <v>1125</v>
      </c>
      <c r="AH148" s="184"/>
      <c r="AI148" s="191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00"/>
      <c r="BD148" s="100"/>
      <c r="BE148" s="100"/>
      <c r="BF148" s="100"/>
      <c r="BG148" s="100"/>
      <c r="BH148" s="100"/>
      <c r="BI148" s="201"/>
      <c r="BJ148" s="216"/>
      <c r="BK148" s="216"/>
      <c r="BL148" s="216"/>
      <c r="BM148" s="200"/>
      <c r="BN148" s="216"/>
      <c r="BO148" s="216"/>
      <c r="BP148" s="216"/>
      <c r="BQ148" s="216"/>
      <c r="BR148" s="216"/>
    </row>
    <row r="149" spans="3:81" ht="15" customHeight="1" thickBot="1">
      <c r="C149" s="281"/>
      <c r="D149" s="370"/>
      <c r="E149" s="372"/>
      <c r="F149" s="372"/>
      <c r="G149" s="372"/>
      <c r="H149" s="372"/>
      <c r="I149" s="372"/>
      <c r="J149" s="372"/>
      <c r="K149" s="374"/>
      <c r="L149" s="374"/>
      <c r="M149" s="376"/>
      <c r="N149" s="376"/>
      <c r="O149" s="378"/>
      <c r="P149" s="362"/>
      <c r="Q149" s="364"/>
      <c r="R149" s="366"/>
      <c r="S149" s="368"/>
      <c r="T149" s="368"/>
      <c r="U149" s="368"/>
      <c r="V149" s="368"/>
      <c r="W149" s="368"/>
      <c r="X149" s="368"/>
      <c r="Y149" s="368"/>
      <c r="Z149" s="368"/>
      <c r="AA149" s="368"/>
      <c r="AB149" s="368"/>
      <c r="AC149" s="368"/>
      <c r="AD149" s="368"/>
      <c r="AE149" s="368"/>
      <c r="AF149" s="368"/>
      <c r="AG149" s="368"/>
      <c r="AH149" s="172"/>
      <c r="AI149" s="189" t="s">
        <v>241</v>
      </c>
      <c r="AJ149" s="237" t="s">
        <v>217</v>
      </c>
      <c r="AK149" s="275" t="s">
        <v>18</v>
      </c>
      <c r="AL149" s="275"/>
      <c r="AM149" s="275"/>
      <c r="AN149" s="275"/>
      <c r="AO149" s="275"/>
      <c r="AP149" s="275"/>
      <c r="AQ149" s="275"/>
      <c r="AR149" s="275"/>
      <c r="AS149" s="97">
        <v>1674.88</v>
      </c>
      <c r="AT149" s="97">
        <v>0</v>
      </c>
      <c r="AU149" s="173">
        <v>1674.88</v>
      </c>
      <c r="AV149" s="173">
        <v>0</v>
      </c>
      <c r="AW149" s="312">
        <f>AX149+AY149+AZ149</f>
        <v>325</v>
      </c>
      <c r="AX149" s="146">
        <v>325</v>
      </c>
      <c r="AY149" s="146"/>
      <c r="AZ149" s="146"/>
      <c r="BA149" s="173">
        <f>AS149-AT149-AW149</f>
        <v>1349.88</v>
      </c>
      <c r="BB149" s="173">
        <f>AX149-AU149</f>
        <v>-1349.88</v>
      </c>
      <c r="BC149" s="174"/>
      <c r="BD149" s="174"/>
      <c r="BE149" s="325" t="s">
        <v>1153</v>
      </c>
      <c r="BF149" s="174">
        <v>1349.88</v>
      </c>
      <c r="BG149" s="326" t="s">
        <v>1153</v>
      </c>
      <c r="BH149" s="324" t="s">
        <v>151</v>
      </c>
      <c r="BI149" s="201">
        <v>0</v>
      </c>
      <c r="BJ149" s="216"/>
      <c r="BK149" s="216"/>
      <c r="BM149" s="199" t="str">
        <f>AJ149 &amp; BI149</f>
        <v>Прибыль направляемая на инвестиции0</v>
      </c>
      <c r="BN149" s="216"/>
      <c r="BO149" s="216"/>
      <c r="BP149" s="216"/>
      <c r="BQ149" s="216"/>
      <c r="CB149" s="199" t="str">
        <f>AJ149 &amp; AK149</f>
        <v>Прибыль направляемая на инвестициинет</v>
      </c>
      <c r="CC149" s="200"/>
    </row>
    <row r="150" spans="3:81" ht="20.25" customHeight="1">
      <c r="C150" s="281"/>
      <c r="D150" s="369">
        <v>28</v>
      </c>
      <c r="E150" s="371" t="s">
        <v>1101</v>
      </c>
      <c r="F150" s="371"/>
      <c r="G150" s="371" t="s">
        <v>1115</v>
      </c>
      <c r="H150" s="371" t="s">
        <v>1081</v>
      </c>
      <c r="I150" s="371" t="s">
        <v>1081</v>
      </c>
      <c r="J150" s="371" t="s">
        <v>1082</v>
      </c>
      <c r="K150" s="373">
        <v>1</v>
      </c>
      <c r="L150" s="373">
        <v>2021</v>
      </c>
      <c r="M150" s="375" t="s">
        <v>190</v>
      </c>
      <c r="N150" s="375">
        <v>2021</v>
      </c>
      <c r="O150" s="377">
        <v>0</v>
      </c>
      <c r="P150" s="361">
        <v>100</v>
      </c>
      <c r="Q150" s="148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201"/>
      <c r="BJ150" s="200"/>
      <c r="BK150" s="200"/>
      <c r="BL150" s="200"/>
      <c r="BM150" s="200"/>
      <c r="BN150" s="200"/>
      <c r="BO150" s="200"/>
    </row>
    <row r="151" spans="3:81" ht="11.25" customHeight="1">
      <c r="C151" s="281"/>
      <c r="D151" s="370"/>
      <c r="E151" s="372"/>
      <c r="F151" s="372"/>
      <c r="G151" s="372"/>
      <c r="H151" s="372"/>
      <c r="I151" s="372"/>
      <c r="J151" s="372"/>
      <c r="K151" s="374"/>
      <c r="L151" s="374"/>
      <c r="M151" s="376"/>
      <c r="N151" s="376"/>
      <c r="O151" s="378"/>
      <c r="P151" s="362"/>
      <c r="Q151" s="363"/>
      <c r="R151" s="365">
        <v>1</v>
      </c>
      <c r="S151" s="367" t="s">
        <v>17</v>
      </c>
      <c r="T151" s="367" t="s">
        <v>1140</v>
      </c>
      <c r="U151" s="367" t="s">
        <v>1123</v>
      </c>
      <c r="V151" s="367" t="s">
        <v>1081</v>
      </c>
      <c r="W151" s="367" t="s">
        <v>1081</v>
      </c>
      <c r="X151" s="367" t="s">
        <v>1082</v>
      </c>
      <c r="Y151" s="367" t="s">
        <v>1124</v>
      </c>
      <c r="Z151" s="367" t="s">
        <v>1125</v>
      </c>
      <c r="AA151" s="367" t="s">
        <v>1141</v>
      </c>
      <c r="AB151" s="367" t="s">
        <v>1133</v>
      </c>
      <c r="AC151" s="367" t="s">
        <v>1081</v>
      </c>
      <c r="AD151" s="367" t="s">
        <v>1081</v>
      </c>
      <c r="AE151" s="367" t="s">
        <v>1082</v>
      </c>
      <c r="AF151" s="367" t="s">
        <v>1124</v>
      </c>
      <c r="AG151" s="367" t="s">
        <v>1125</v>
      </c>
      <c r="AH151" s="184"/>
      <c r="AI151" s="191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00"/>
      <c r="BD151" s="100"/>
      <c r="BE151" s="100"/>
      <c r="BF151" s="100"/>
      <c r="BG151" s="100"/>
      <c r="BH151" s="100"/>
      <c r="BI151" s="201"/>
      <c r="BJ151" s="216"/>
      <c r="BK151" s="216"/>
      <c r="BL151" s="216"/>
      <c r="BM151" s="200"/>
      <c r="BN151" s="216"/>
      <c r="BO151" s="216"/>
      <c r="BP151" s="216"/>
      <c r="BQ151" s="216"/>
      <c r="BR151" s="216"/>
    </row>
    <row r="152" spans="3:81" ht="15" customHeight="1" thickBot="1">
      <c r="C152" s="281"/>
      <c r="D152" s="370"/>
      <c r="E152" s="372"/>
      <c r="F152" s="372"/>
      <c r="G152" s="372"/>
      <c r="H152" s="372"/>
      <c r="I152" s="372"/>
      <c r="J152" s="372"/>
      <c r="K152" s="374"/>
      <c r="L152" s="374"/>
      <c r="M152" s="376"/>
      <c r="N152" s="376"/>
      <c r="O152" s="378"/>
      <c r="P152" s="362"/>
      <c r="Q152" s="364"/>
      <c r="R152" s="366"/>
      <c r="S152" s="368"/>
      <c r="T152" s="368"/>
      <c r="U152" s="368"/>
      <c r="V152" s="368"/>
      <c r="W152" s="368"/>
      <c r="X152" s="368"/>
      <c r="Y152" s="368"/>
      <c r="Z152" s="368"/>
      <c r="AA152" s="368"/>
      <c r="AB152" s="368"/>
      <c r="AC152" s="368"/>
      <c r="AD152" s="368"/>
      <c r="AE152" s="368"/>
      <c r="AF152" s="368"/>
      <c r="AG152" s="368"/>
      <c r="AH152" s="172"/>
      <c r="AI152" s="189" t="s">
        <v>241</v>
      </c>
      <c r="AJ152" s="237" t="s">
        <v>217</v>
      </c>
      <c r="AK152" s="275" t="s">
        <v>18</v>
      </c>
      <c r="AL152" s="275"/>
      <c r="AM152" s="275"/>
      <c r="AN152" s="275"/>
      <c r="AO152" s="275"/>
      <c r="AP152" s="275"/>
      <c r="AQ152" s="275"/>
      <c r="AR152" s="275"/>
      <c r="AS152" s="97">
        <v>165.67</v>
      </c>
      <c r="AT152" s="97">
        <v>0</v>
      </c>
      <c r="AU152" s="173">
        <v>165.67</v>
      </c>
      <c r="AV152" s="173">
        <v>0</v>
      </c>
      <c r="AW152" s="312">
        <f>AX152+AY152+AZ152</f>
        <v>138.06</v>
      </c>
      <c r="AX152" s="146">
        <v>138.06</v>
      </c>
      <c r="AY152" s="146"/>
      <c r="AZ152" s="146"/>
      <c r="BA152" s="173">
        <f>AS152-AT152-AW152</f>
        <v>27.609999999999985</v>
      </c>
      <c r="BB152" s="173">
        <f>AX152-AU152</f>
        <v>-27.609999999999985</v>
      </c>
      <c r="BC152" s="174"/>
      <c r="BD152" s="174"/>
      <c r="BE152" s="325" t="s">
        <v>1153</v>
      </c>
      <c r="BF152" s="174">
        <v>27.61</v>
      </c>
      <c r="BG152" s="326" t="s">
        <v>1153</v>
      </c>
      <c r="BH152" s="324" t="s">
        <v>151</v>
      </c>
      <c r="BI152" s="201">
        <v>0</v>
      </c>
      <c r="BJ152" s="216"/>
      <c r="BK152" s="216"/>
      <c r="BM152" s="199" t="str">
        <f>AJ152 &amp; BI152</f>
        <v>Прибыль направляемая на инвестиции0</v>
      </c>
      <c r="BN152" s="216"/>
      <c r="BO152" s="216"/>
      <c r="BP152" s="216"/>
      <c r="BQ152" s="216"/>
      <c r="CB152" s="199" t="str">
        <f>AJ152 &amp; AK152</f>
        <v>Прибыль направляемая на инвестициинет</v>
      </c>
      <c r="CC152" s="200"/>
    </row>
    <row r="153" spans="3:81" ht="24.75" customHeight="1">
      <c r="C153" s="281"/>
      <c r="D153" s="369">
        <v>29</v>
      </c>
      <c r="E153" s="371" t="s">
        <v>1101</v>
      </c>
      <c r="F153" s="371"/>
      <c r="G153" s="371" t="s">
        <v>1116</v>
      </c>
      <c r="H153" s="371" t="s">
        <v>1081</v>
      </c>
      <c r="I153" s="371" t="s">
        <v>1081</v>
      </c>
      <c r="J153" s="371" t="s">
        <v>1082</v>
      </c>
      <c r="K153" s="373">
        <v>1</v>
      </c>
      <c r="L153" s="373">
        <v>2021</v>
      </c>
      <c r="M153" s="375" t="s">
        <v>190</v>
      </c>
      <c r="N153" s="375">
        <v>2021</v>
      </c>
      <c r="O153" s="377">
        <v>0</v>
      </c>
      <c r="P153" s="361">
        <v>100</v>
      </c>
      <c r="Q153" s="148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201"/>
      <c r="BJ153" s="200"/>
      <c r="BK153" s="200"/>
      <c r="BL153" s="200"/>
      <c r="BM153" s="200"/>
      <c r="BN153" s="200"/>
      <c r="BO153" s="200"/>
    </row>
    <row r="154" spans="3:81" ht="24.75" customHeight="1">
      <c r="C154" s="281"/>
      <c r="D154" s="370"/>
      <c r="E154" s="372"/>
      <c r="F154" s="372"/>
      <c r="G154" s="372"/>
      <c r="H154" s="372"/>
      <c r="I154" s="372"/>
      <c r="J154" s="372"/>
      <c r="K154" s="374"/>
      <c r="L154" s="374"/>
      <c r="M154" s="376"/>
      <c r="N154" s="376"/>
      <c r="O154" s="378"/>
      <c r="P154" s="362"/>
      <c r="Q154" s="363"/>
      <c r="R154" s="365">
        <v>1</v>
      </c>
      <c r="S154" s="367" t="s">
        <v>17</v>
      </c>
      <c r="T154" s="367" t="s">
        <v>1140</v>
      </c>
      <c r="U154" s="367" t="s">
        <v>1123</v>
      </c>
      <c r="V154" s="367" t="s">
        <v>1081</v>
      </c>
      <c r="W154" s="367" t="s">
        <v>1081</v>
      </c>
      <c r="X154" s="367" t="s">
        <v>1082</v>
      </c>
      <c r="Y154" s="367" t="s">
        <v>1124</v>
      </c>
      <c r="Z154" s="367" t="s">
        <v>1125</v>
      </c>
      <c r="AA154" s="367" t="s">
        <v>1141</v>
      </c>
      <c r="AB154" s="367" t="s">
        <v>1133</v>
      </c>
      <c r="AC154" s="367" t="s">
        <v>1081</v>
      </c>
      <c r="AD154" s="367" t="s">
        <v>1081</v>
      </c>
      <c r="AE154" s="367" t="s">
        <v>1082</v>
      </c>
      <c r="AF154" s="367" t="s">
        <v>1124</v>
      </c>
      <c r="AG154" s="367" t="s">
        <v>1125</v>
      </c>
      <c r="AH154" s="184"/>
      <c r="AI154" s="191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00"/>
      <c r="BD154" s="100"/>
      <c r="BE154" s="100"/>
      <c r="BF154" s="100"/>
      <c r="BG154" s="100"/>
      <c r="BH154" s="100"/>
      <c r="BI154" s="201"/>
      <c r="BJ154" s="216"/>
      <c r="BK154" s="216"/>
      <c r="BL154" s="216"/>
      <c r="BM154" s="200"/>
      <c r="BN154" s="216"/>
      <c r="BO154" s="216"/>
      <c r="BP154" s="216"/>
      <c r="BQ154" s="216"/>
      <c r="BR154" s="216"/>
    </row>
    <row r="155" spans="3:81" ht="25.5" customHeight="1" thickBot="1">
      <c r="C155" s="281"/>
      <c r="D155" s="370"/>
      <c r="E155" s="372"/>
      <c r="F155" s="372"/>
      <c r="G155" s="372"/>
      <c r="H155" s="372"/>
      <c r="I155" s="372"/>
      <c r="J155" s="372"/>
      <c r="K155" s="374"/>
      <c r="L155" s="374"/>
      <c r="M155" s="376"/>
      <c r="N155" s="376"/>
      <c r="O155" s="378"/>
      <c r="P155" s="362"/>
      <c r="Q155" s="364"/>
      <c r="R155" s="366"/>
      <c r="S155" s="368"/>
      <c r="T155" s="368"/>
      <c r="U155" s="368"/>
      <c r="V155" s="368"/>
      <c r="W155" s="368"/>
      <c r="X155" s="368"/>
      <c r="Y155" s="368"/>
      <c r="Z155" s="368"/>
      <c r="AA155" s="368"/>
      <c r="AB155" s="368"/>
      <c r="AC155" s="368"/>
      <c r="AD155" s="368"/>
      <c r="AE155" s="368"/>
      <c r="AF155" s="368"/>
      <c r="AG155" s="368"/>
      <c r="AH155" s="172"/>
      <c r="AI155" s="189" t="s">
        <v>241</v>
      </c>
      <c r="AJ155" s="237" t="s">
        <v>217</v>
      </c>
      <c r="AK155" s="275" t="s">
        <v>18</v>
      </c>
      <c r="AL155" s="275"/>
      <c r="AM155" s="275"/>
      <c r="AN155" s="275"/>
      <c r="AO155" s="275"/>
      <c r="AP155" s="275"/>
      <c r="AQ155" s="275"/>
      <c r="AR155" s="275"/>
      <c r="AS155" s="97">
        <v>197.31</v>
      </c>
      <c r="AT155" s="97">
        <v>0</v>
      </c>
      <c r="AU155" s="173">
        <v>197.31</v>
      </c>
      <c r="AV155" s="173">
        <v>0</v>
      </c>
      <c r="AW155" s="312">
        <f>AX155+AY155+AZ155</f>
        <v>165.34</v>
      </c>
      <c r="AX155" s="146">
        <v>165.34</v>
      </c>
      <c r="AY155" s="146"/>
      <c r="AZ155" s="146"/>
      <c r="BA155" s="173">
        <f>AS155-AT155-AW155</f>
        <v>31.97</v>
      </c>
      <c r="BB155" s="173">
        <f>AX155-AU155</f>
        <v>-31.97</v>
      </c>
      <c r="BC155" s="174"/>
      <c r="BD155" s="174"/>
      <c r="BE155" s="325" t="s">
        <v>1153</v>
      </c>
      <c r="BF155" s="174">
        <v>31.97</v>
      </c>
      <c r="BG155" s="326" t="s">
        <v>1153</v>
      </c>
      <c r="BH155" s="324" t="s">
        <v>151</v>
      </c>
      <c r="BI155" s="201">
        <v>0</v>
      </c>
      <c r="BJ155" s="216"/>
      <c r="BK155" s="216"/>
      <c r="BM155" s="199" t="str">
        <f>AJ155 &amp; BI155</f>
        <v>Прибыль направляемая на инвестиции0</v>
      </c>
      <c r="BN155" s="216"/>
      <c r="BO155" s="216"/>
      <c r="BP155" s="216"/>
      <c r="BQ155" s="216"/>
      <c r="CB155" s="199" t="str">
        <f>AJ155 &amp; AK155</f>
        <v>Прибыль направляемая на инвестициинет</v>
      </c>
      <c r="CC155" s="200"/>
    </row>
    <row r="156" spans="3:81" ht="23.25" customHeight="1">
      <c r="C156" s="281"/>
      <c r="D156" s="369">
        <v>30</v>
      </c>
      <c r="E156" s="371" t="s">
        <v>1101</v>
      </c>
      <c r="F156" s="371"/>
      <c r="G156" s="371" t="s">
        <v>1117</v>
      </c>
      <c r="H156" s="371" t="s">
        <v>1081</v>
      </c>
      <c r="I156" s="371" t="s">
        <v>1081</v>
      </c>
      <c r="J156" s="371" t="s">
        <v>1082</v>
      </c>
      <c r="K156" s="373">
        <v>2</v>
      </c>
      <c r="L156" s="373">
        <v>2022</v>
      </c>
      <c r="M156" s="375" t="s">
        <v>190</v>
      </c>
      <c r="N156" s="375">
        <v>2022</v>
      </c>
      <c r="O156" s="377">
        <v>0</v>
      </c>
      <c r="P156" s="361">
        <v>40</v>
      </c>
      <c r="Q156" s="148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201"/>
      <c r="BJ156" s="200"/>
      <c r="BK156" s="200"/>
      <c r="BL156" s="200"/>
      <c r="BM156" s="200"/>
      <c r="BN156" s="200"/>
      <c r="BO156" s="200"/>
    </row>
    <row r="157" spans="3:81" ht="27" customHeight="1">
      <c r="C157" s="281"/>
      <c r="D157" s="370"/>
      <c r="E157" s="372"/>
      <c r="F157" s="372"/>
      <c r="G157" s="372"/>
      <c r="H157" s="372"/>
      <c r="I157" s="372"/>
      <c r="J157" s="372"/>
      <c r="K157" s="374"/>
      <c r="L157" s="374"/>
      <c r="M157" s="376"/>
      <c r="N157" s="376"/>
      <c r="O157" s="378"/>
      <c r="P157" s="362"/>
      <c r="Q157" s="363"/>
      <c r="R157" s="365">
        <v>1</v>
      </c>
      <c r="S157" s="367" t="s">
        <v>1151</v>
      </c>
      <c r="T157" s="367"/>
      <c r="U157" s="367"/>
      <c r="V157" s="367"/>
      <c r="W157" s="367"/>
      <c r="X157" s="367"/>
      <c r="Y157" s="367"/>
      <c r="Z157" s="367"/>
      <c r="AA157" s="367"/>
      <c r="AB157" s="367"/>
      <c r="AC157" s="367"/>
      <c r="AD157" s="367"/>
      <c r="AE157" s="367"/>
      <c r="AF157" s="367"/>
      <c r="AG157" s="367"/>
      <c r="AH157" s="184"/>
      <c r="AI157" s="191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00"/>
      <c r="BD157" s="100"/>
      <c r="BE157" s="100"/>
      <c r="BF157" s="100"/>
      <c r="BG157" s="100"/>
      <c r="BH157" s="100"/>
      <c r="BI157" s="201"/>
      <c r="BJ157" s="216"/>
      <c r="BK157" s="216"/>
      <c r="BL157" s="216"/>
      <c r="BM157" s="200"/>
      <c r="BN157" s="216"/>
      <c r="BO157" s="216"/>
      <c r="BP157" s="216"/>
      <c r="BQ157" s="216"/>
      <c r="BR157" s="216"/>
    </row>
    <row r="158" spans="3:81" ht="15" customHeight="1" thickBot="1">
      <c r="C158" s="281"/>
      <c r="D158" s="370"/>
      <c r="E158" s="372"/>
      <c r="F158" s="372"/>
      <c r="G158" s="372"/>
      <c r="H158" s="372"/>
      <c r="I158" s="372"/>
      <c r="J158" s="372"/>
      <c r="K158" s="374"/>
      <c r="L158" s="374"/>
      <c r="M158" s="376"/>
      <c r="N158" s="376"/>
      <c r="O158" s="378"/>
      <c r="P158" s="362"/>
      <c r="Q158" s="364"/>
      <c r="R158" s="366"/>
      <c r="S158" s="368"/>
      <c r="T158" s="368"/>
      <c r="U158" s="368"/>
      <c r="V158" s="368"/>
      <c r="W158" s="368"/>
      <c r="X158" s="368"/>
      <c r="Y158" s="368"/>
      <c r="Z158" s="368"/>
      <c r="AA158" s="368"/>
      <c r="AB158" s="368"/>
      <c r="AC158" s="368"/>
      <c r="AD158" s="368"/>
      <c r="AE158" s="368"/>
      <c r="AF158" s="368"/>
      <c r="AG158" s="368"/>
      <c r="AH158" s="172"/>
      <c r="AI158" s="189" t="s">
        <v>241</v>
      </c>
      <c r="AJ158" s="237" t="s">
        <v>217</v>
      </c>
      <c r="AK158" s="275" t="s">
        <v>18</v>
      </c>
      <c r="AL158" s="275"/>
      <c r="AM158" s="275"/>
      <c r="AN158" s="275"/>
      <c r="AO158" s="275"/>
      <c r="AP158" s="275"/>
      <c r="AQ158" s="275"/>
      <c r="AR158" s="275"/>
      <c r="AS158" s="97">
        <v>4481.83</v>
      </c>
      <c r="AT158" s="97">
        <v>0</v>
      </c>
      <c r="AU158" s="173">
        <v>2104.83</v>
      </c>
      <c r="AV158" s="173">
        <v>0</v>
      </c>
      <c r="AW158" s="312">
        <f>AX158+AY158+AZ158</f>
        <v>582.72</v>
      </c>
      <c r="AX158" s="146">
        <v>582.72</v>
      </c>
      <c r="AY158" s="146"/>
      <c r="AZ158" s="146"/>
      <c r="BA158" s="173">
        <f>AS158-AT158-AW158</f>
        <v>3899.1099999999997</v>
      </c>
      <c r="BB158" s="173">
        <f>AX158-AU158</f>
        <v>-1522.11</v>
      </c>
      <c r="BC158" s="174"/>
      <c r="BD158" s="174"/>
      <c r="BE158" s="325" t="s">
        <v>1153</v>
      </c>
      <c r="BF158" s="174">
        <v>1522.11</v>
      </c>
      <c r="BG158" s="326" t="s">
        <v>1153</v>
      </c>
      <c r="BH158" s="324" t="s">
        <v>151</v>
      </c>
      <c r="BI158" s="201">
        <v>0</v>
      </c>
      <c r="BJ158" s="216"/>
      <c r="BK158" s="216"/>
      <c r="BM158" s="199" t="str">
        <f>AJ158 &amp; BI158</f>
        <v>Прибыль направляемая на инвестиции0</v>
      </c>
      <c r="BN158" s="216"/>
      <c r="BO158" s="216"/>
      <c r="BP158" s="216"/>
      <c r="BQ158" s="216"/>
      <c r="CB158" s="199" t="str">
        <f>AJ158 &amp; AK158</f>
        <v>Прибыль направляемая на инвестициинет</v>
      </c>
      <c r="CC158" s="200"/>
    </row>
    <row r="159" spans="3:81" ht="11.25" customHeight="1">
      <c r="C159" s="281"/>
      <c r="D159" s="369">
        <v>31</v>
      </c>
      <c r="E159" s="371" t="s">
        <v>1101</v>
      </c>
      <c r="F159" s="371"/>
      <c r="G159" s="371" t="s">
        <v>1118</v>
      </c>
      <c r="H159" s="371" t="s">
        <v>1081</v>
      </c>
      <c r="I159" s="371" t="s">
        <v>1081</v>
      </c>
      <c r="J159" s="371" t="s">
        <v>1082</v>
      </c>
      <c r="K159" s="373">
        <v>1</v>
      </c>
      <c r="L159" s="373">
        <v>2021</v>
      </c>
      <c r="M159" s="375" t="s">
        <v>190</v>
      </c>
      <c r="N159" s="375">
        <v>2021</v>
      </c>
      <c r="O159" s="377">
        <v>0</v>
      </c>
      <c r="P159" s="361">
        <v>100</v>
      </c>
      <c r="Q159" s="148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201"/>
      <c r="BJ159" s="200"/>
      <c r="BK159" s="200"/>
      <c r="BL159" s="200"/>
      <c r="BM159" s="200"/>
      <c r="BN159" s="200"/>
      <c r="BO159" s="200"/>
    </row>
    <row r="160" spans="3:81" ht="11.25" customHeight="1">
      <c r="C160" s="281"/>
      <c r="D160" s="370"/>
      <c r="E160" s="372"/>
      <c r="F160" s="372"/>
      <c r="G160" s="372"/>
      <c r="H160" s="372"/>
      <c r="I160" s="372"/>
      <c r="J160" s="372"/>
      <c r="K160" s="374"/>
      <c r="L160" s="374"/>
      <c r="M160" s="376"/>
      <c r="N160" s="376"/>
      <c r="O160" s="378"/>
      <c r="P160" s="362"/>
      <c r="Q160" s="363"/>
      <c r="R160" s="365">
        <v>1</v>
      </c>
      <c r="S160" s="367" t="s">
        <v>17</v>
      </c>
      <c r="T160" s="367" t="s">
        <v>1131</v>
      </c>
      <c r="U160" s="367" t="s">
        <v>1123</v>
      </c>
      <c r="V160" s="367" t="s">
        <v>1081</v>
      </c>
      <c r="W160" s="367" t="s">
        <v>1081</v>
      </c>
      <c r="X160" s="367" t="s">
        <v>1082</v>
      </c>
      <c r="Y160" s="367" t="s">
        <v>1124</v>
      </c>
      <c r="Z160" s="367" t="s">
        <v>1125</v>
      </c>
      <c r="AA160" s="367" t="s">
        <v>1132</v>
      </c>
      <c r="AB160" s="367" t="s">
        <v>1133</v>
      </c>
      <c r="AC160" s="367" t="s">
        <v>1081</v>
      </c>
      <c r="AD160" s="367" t="s">
        <v>1081</v>
      </c>
      <c r="AE160" s="367" t="s">
        <v>1082</v>
      </c>
      <c r="AF160" s="367" t="s">
        <v>1124</v>
      </c>
      <c r="AG160" s="367" t="s">
        <v>1125</v>
      </c>
      <c r="AH160" s="184"/>
      <c r="AI160" s="191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00"/>
      <c r="BD160" s="100"/>
      <c r="BE160" s="100"/>
      <c r="BF160" s="100"/>
      <c r="BG160" s="100"/>
      <c r="BH160" s="100"/>
      <c r="BI160" s="201"/>
      <c r="BJ160" s="216"/>
      <c r="BK160" s="216"/>
      <c r="BL160" s="216"/>
      <c r="BM160" s="200"/>
      <c r="BN160" s="216"/>
      <c r="BO160" s="216"/>
      <c r="BP160" s="216"/>
      <c r="BQ160" s="216"/>
      <c r="BR160" s="216"/>
    </row>
    <row r="161" spans="3:81" ht="15" customHeight="1" thickBot="1">
      <c r="C161" s="281"/>
      <c r="D161" s="370"/>
      <c r="E161" s="372"/>
      <c r="F161" s="372"/>
      <c r="G161" s="372"/>
      <c r="H161" s="372"/>
      <c r="I161" s="372"/>
      <c r="J161" s="372"/>
      <c r="K161" s="374"/>
      <c r="L161" s="374"/>
      <c r="M161" s="376"/>
      <c r="N161" s="376"/>
      <c r="O161" s="378"/>
      <c r="P161" s="362"/>
      <c r="Q161" s="364"/>
      <c r="R161" s="366"/>
      <c r="S161" s="368"/>
      <c r="T161" s="368"/>
      <c r="U161" s="368"/>
      <c r="V161" s="368"/>
      <c r="W161" s="368"/>
      <c r="X161" s="368"/>
      <c r="Y161" s="368"/>
      <c r="Z161" s="368"/>
      <c r="AA161" s="368"/>
      <c r="AB161" s="368"/>
      <c r="AC161" s="368"/>
      <c r="AD161" s="368"/>
      <c r="AE161" s="368"/>
      <c r="AF161" s="368"/>
      <c r="AG161" s="368"/>
      <c r="AH161" s="172"/>
      <c r="AI161" s="189" t="s">
        <v>241</v>
      </c>
      <c r="AJ161" s="237" t="s">
        <v>217</v>
      </c>
      <c r="AK161" s="275" t="s">
        <v>18</v>
      </c>
      <c r="AL161" s="275"/>
      <c r="AM161" s="275"/>
      <c r="AN161" s="275"/>
      <c r="AO161" s="275"/>
      <c r="AP161" s="275"/>
      <c r="AQ161" s="275"/>
      <c r="AR161" s="275"/>
      <c r="AS161" s="97">
        <v>1367.9</v>
      </c>
      <c r="AT161" s="97">
        <v>0</v>
      </c>
      <c r="AU161" s="173">
        <v>1367.9</v>
      </c>
      <c r="AV161" s="173">
        <v>0</v>
      </c>
      <c r="AW161" s="312">
        <f>AX161+AY161+AZ161</f>
        <v>1367.9</v>
      </c>
      <c r="AX161" s="146">
        <v>1367.9</v>
      </c>
      <c r="AY161" s="146"/>
      <c r="AZ161" s="146"/>
      <c r="BA161" s="173">
        <f>AS161-AT161-AW161</f>
        <v>0</v>
      </c>
      <c r="BB161" s="173">
        <f>AX161-AU161</f>
        <v>0</v>
      </c>
      <c r="BC161" s="174"/>
      <c r="BD161" s="174"/>
      <c r="BE161" s="325" t="s">
        <v>1153</v>
      </c>
      <c r="BF161" s="174">
        <v>0</v>
      </c>
      <c r="BG161" s="326" t="s">
        <v>1153</v>
      </c>
      <c r="BH161" s="324" t="s">
        <v>151</v>
      </c>
      <c r="BI161" s="201">
        <v>0</v>
      </c>
      <c r="BJ161" s="216"/>
      <c r="BK161" s="216"/>
      <c r="BM161" s="199" t="str">
        <f>AJ161 &amp; BI161</f>
        <v>Прибыль направляемая на инвестиции0</v>
      </c>
      <c r="BN161" s="216"/>
      <c r="BO161" s="216"/>
      <c r="BP161" s="216"/>
      <c r="BQ161" s="216"/>
      <c r="CB161" s="199" t="str">
        <f>AJ161 &amp; AK161</f>
        <v>Прибыль направляемая на инвестициинет</v>
      </c>
      <c r="CC161" s="200"/>
    </row>
    <row r="162" spans="3:81" ht="11.25" customHeight="1">
      <c r="C162" s="281"/>
      <c r="D162" s="369">
        <v>32</v>
      </c>
      <c r="E162" s="371" t="s">
        <v>1101</v>
      </c>
      <c r="F162" s="371"/>
      <c r="G162" s="371" t="s">
        <v>1119</v>
      </c>
      <c r="H162" s="371" t="s">
        <v>1081</v>
      </c>
      <c r="I162" s="371" t="s">
        <v>1081</v>
      </c>
      <c r="J162" s="371" t="s">
        <v>1082</v>
      </c>
      <c r="K162" s="373">
        <v>1</v>
      </c>
      <c r="L162" s="373">
        <v>2021</v>
      </c>
      <c r="M162" s="375" t="s">
        <v>190</v>
      </c>
      <c r="N162" s="375">
        <v>2021</v>
      </c>
      <c r="O162" s="377">
        <v>0</v>
      </c>
      <c r="P162" s="361">
        <v>100</v>
      </c>
      <c r="Q162" s="148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  <c r="BI162" s="201"/>
      <c r="BJ162" s="200"/>
      <c r="BK162" s="200"/>
      <c r="BL162" s="200"/>
      <c r="BM162" s="200"/>
      <c r="BN162" s="200"/>
      <c r="BO162" s="200"/>
    </row>
    <row r="163" spans="3:81" ht="11.25" customHeight="1">
      <c r="C163" s="281"/>
      <c r="D163" s="370"/>
      <c r="E163" s="372"/>
      <c r="F163" s="372"/>
      <c r="G163" s="372"/>
      <c r="H163" s="372"/>
      <c r="I163" s="372"/>
      <c r="J163" s="372"/>
      <c r="K163" s="374"/>
      <c r="L163" s="374"/>
      <c r="M163" s="376"/>
      <c r="N163" s="376"/>
      <c r="O163" s="378"/>
      <c r="P163" s="362"/>
      <c r="Q163" s="363"/>
      <c r="R163" s="365">
        <v>1</v>
      </c>
      <c r="S163" s="367" t="s">
        <v>17</v>
      </c>
      <c r="T163" s="367" t="s">
        <v>1148</v>
      </c>
      <c r="U163" s="367" t="s">
        <v>1123</v>
      </c>
      <c r="V163" s="367" t="s">
        <v>1081</v>
      </c>
      <c r="W163" s="367" t="s">
        <v>1081</v>
      </c>
      <c r="X163" s="367" t="s">
        <v>1082</v>
      </c>
      <c r="Y163" s="367" t="s">
        <v>1124</v>
      </c>
      <c r="Z163" s="367" t="s">
        <v>1125</v>
      </c>
      <c r="AA163" s="367" t="s">
        <v>1149</v>
      </c>
      <c r="AB163" s="367" t="s">
        <v>1150</v>
      </c>
      <c r="AC163" s="367" t="s">
        <v>1081</v>
      </c>
      <c r="AD163" s="367" t="s">
        <v>1081</v>
      </c>
      <c r="AE163" s="367" t="s">
        <v>1082</v>
      </c>
      <c r="AF163" s="367" t="s">
        <v>1124</v>
      </c>
      <c r="AG163" s="367" t="s">
        <v>1125</v>
      </c>
      <c r="AH163" s="184"/>
      <c r="AI163" s="191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00"/>
      <c r="BD163" s="100"/>
      <c r="BE163" s="100"/>
      <c r="BF163" s="100"/>
      <c r="BG163" s="100"/>
      <c r="BH163" s="100"/>
      <c r="BI163" s="201"/>
      <c r="BJ163" s="216"/>
      <c r="BK163" s="216"/>
      <c r="BL163" s="216"/>
      <c r="BM163" s="200"/>
      <c r="BN163" s="216"/>
      <c r="BO163" s="216"/>
      <c r="BP163" s="216"/>
      <c r="BQ163" s="216"/>
      <c r="BR163" s="216"/>
    </row>
    <row r="164" spans="3:81" ht="15" customHeight="1" thickBot="1">
      <c r="C164" s="281"/>
      <c r="D164" s="370"/>
      <c r="E164" s="372"/>
      <c r="F164" s="372"/>
      <c r="G164" s="372"/>
      <c r="H164" s="372"/>
      <c r="I164" s="372"/>
      <c r="J164" s="372"/>
      <c r="K164" s="374"/>
      <c r="L164" s="374"/>
      <c r="M164" s="376"/>
      <c r="N164" s="376"/>
      <c r="O164" s="378"/>
      <c r="P164" s="362"/>
      <c r="Q164" s="364"/>
      <c r="R164" s="366"/>
      <c r="S164" s="368"/>
      <c r="T164" s="368"/>
      <c r="U164" s="368"/>
      <c r="V164" s="368"/>
      <c r="W164" s="368"/>
      <c r="X164" s="368"/>
      <c r="Y164" s="368"/>
      <c r="Z164" s="368"/>
      <c r="AA164" s="368"/>
      <c r="AB164" s="368"/>
      <c r="AC164" s="368"/>
      <c r="AD164" s="368"/>
      <c r="AE164" s="368"/>
      <c r="AF164" s="368"/>
      <c r="AG164" s="368"/>
      <c r="AH164" s="172"/>
      <c r="AI164" s="189" t="s">
        <v>241</v>
      </c>
      <c r="AJ164" s="237" t="s">
        <v>217</v>
      </c>
      <c r="AK164" s="275" t="s">
        <v>18</v>
      </c>
      <c r="AL164" s="275"/>
      <c r="AM164" s="275"/>
      <c r="AN164" s="275"/>
      <c r="AO164" s="275"/>
      <c r="AP164" s="275"/>
      <c r="AQ164" s="275"/>
      <c r="AR164" s="275"/>
      <c r="AS164" s="97">
        <v>1274.06</v>
      </c>
      <c r="AT164" s="97">
        <v>0</v>
      </c>
      <c r="AU164" s="173">
        <v>1274.06</v>
      </c>
      <c r="AV164" s="173">
        <v>0</v>
      </c>
      <c r="AW164" s="312">
        <f>AX164+AY164+AZ164</f>
        <v>1064.54</v>
      </c>
      <c r="AX164" s="146">
        <v>1064.54</v>
      </c>
      <c r="AY164" s="146"/>
      <c r="AZ164" s="146"/>
      <c r="BA164" s="173">
        <f>AS164-AT164-AW164</f>
        <v>209.51999999999998</v>
      </c>
      <c r="BB164" s="173">
        <f>AX164-AU164</f>
        <v>-209.51999999999998</v>
      </c>
      <c r="BC164" s="174"/>
      <c r="BD164" s="174"/>
      <c r="BE164" s="325" t="s">
        <v>1153</v>
      </c>
      <c r="BF164" s="174">
        <v>209.52</v>
      </c>
      <c r="BG164" s="326" t="s">
        <v>1153</v>
      </c>
      <c r="BH164" s="324" t="s">
        <v>151</v>
      </c>
      <c r="BI164" s="201">
        <v>0</v>
      </c>
      <c r="BJ164" s="216"/>
      <c r="BK164" s="216"/>
      <c r="BM164" s="199" t="str">
        <f>AJ164 &amp; BI164</f>
        <v>Прибыль направляемая на инвестиции0</v>
      </c>
      <c r="BN164" s="216"/>
      <c r="BO164" s="216"/>
      <c r="BP164" s="216"/>
      <c r="BQ164" s="216"/>
      <c r="CB164" s="199" t="str">
        <f>AJ164 &amp; AK164</f>
        <v>Прибыль направляемая на инвестициинет</v>
      </c>
      <c r="CC164" s="200"/>
    </row>
    <row r="165" spans="3:81" ht="24" customHeight="1">
      <c r="C165" s="281"/>
      <c r="D165" s="369">
        <v>33</v>
      </c>
      <c r="E165" s="371" t="s">
        <v>1101</v>
      </c>
      <c r="F165" s="371"/>
      <c r="G165" s="371" t="s">
        <v>1120</v>
      </c>
      <c r="H165" s="371" t="s">
        <v>1081</v>
      </c>
      <c r="I165" s="371" t="s">
        <v>1081</v>
      </c>
      <c r="J165" s="371" t="s">
        <v>1082</v>
      </c>
      <c r="K165" s="373">
        <v>1</v>
      </c>
      <c r="L165" s="373">
        <v>2021</v>
      </c>
      <c r="M165" s="375" t="s">
        <v>190</v>
      </c>
      <c r="N165" s="375">
        <v>2021</v>
      </c>
      <c r="O165" s="377">
        <v>0</v>
      </c>
      <c r="P165" s="361">
        <v>0</v>
      </c>
      <c r="Q165" s="148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  <c r="BI165" s="201"/>
      <c r="BJ165" s="200"/>
      <c r="BK165" s="200"/>
      <c r="BL165" s="200"/>
      <c r="BM165" s="200"/>
      <c r="BN165" s="200"/>
      <c r="BO165" s="200"/>
    </row>
    <row r="166" spans="3:81" ht="22.5" customHeight="1">
      <c r="C166" s="281"/>
      <c r="D166" s="370"/>
      <c r="E166" s="372"/>
      <c r="F166" s="372"/>
      <c r="G166" s="372"/>
      <c r="H166" s="372"/>
      <c r="I166" s="372"/>
      <c r="J166" s="372"/>
      <c r="K166" s="374"/>
      <c r="L166" s="374"/>
      <c r="M166" s="376"/>
      <c r="N166" s="376"/>
      <c r="O166" s="378"/>
      <c r="P166" s="362"/>
      <c r="Q166" s="363"/>
      <c r="R166" s="365">
        <v>1</v>
      </c>
      <c r="S166" s="367" t="s">
        <v>1151</v>
      </c>
      <c r="T166" s="367"/>
      <c r="U166" s="367"/>
      <c r="V166" s="367"/>
      <c r="W166" s="367"/>
      <c r="X166" s="367"/>
      <c r="Y166" s="367"/>
      <c r="Z166" s="367"/>
      <c r="AA166" s="367"/>
      <c r="AB166" s="367"/>
      <c r="AC166" s="367"/>
      <c r="AD166" s="367"/>
      <c r="AE166" s="367"/>
      <c r="AF166" s="367"/>
      <c r="AG166" s="367"/>
      <c r="AH166" s="184"/>
      <c r="AI166" s="191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00"/>
      <c r="BD166" s="100"/>
      <c r="BE166" s="100"/>
      <c r="BF166" s="100"/>
      <c r="BG166" s="100"/>
      <c r="BH166" s="100"/>
      <c r="BI166" s="201"/>
      <c r="BJ166" s="216"/>
      <c r="BK166" s="216"/>
      <c r="BL166" s="216"/>
      <c r="BM166" s="200"/>
      <c r="BN166" s="216"/>
      <c r="BO166" s="216"/>
      <c r="BP166" s="216"/>
      <c r="BQ166" s="216"/>
      <c r="BR166" s="216"/>
    </row>
    <row r="167" spans="3:81" ht="15" customHeight="1" thickBot="1">
      <c r="C167" s="281"/>
      <c r="D167" s="370"/>
      <c r="E167" s="372"/>
      <c r="F167" s="372"/>
      <c r="G167" s="372"/>
      <c r="H167" s="372"/>
      <c r="I167" s="372"/>
      <c r="J167" s="372"/>
      <c r="K167" s="374"/>
      <c r="L167" s="374"/>
      <c r="M167" s="376"/>
      <c r="N167" s="376"/>
      <c r="O167" s="378"/>
      <c r="P167" s="362"/>
      <c r="Q167" s="364"/>
      <c r="R167" s="366"/>
      <c r="S167" s="368"/>
      <c r="T167" s="368"/>
      <c r="U167" s="368"/>
      <c r="V167" s="368"/>
      <c r="W167" s="368"/>
      <c r="X167" s="368"/>
      <c r="Y167" s="368"/>
      <c r="Z167" s="368"/>
      <c r="AA167" s="368"/>
      <c r="AB167" s="368"/>
      <c r="AC167" s="368"/>
      <c r="AD167" s="368"/>
      <c r="AE167" s="368"/>
      <c r="AF167" s="368"/>
      <c r="AG167" s="368"/>
      <c r="AH167" s="172"/>
      <c r="AI167" s="189" t="s">
        <v>241</v>
      </c>
      <c r="AJ167" s="237" t="s">
        <v>217</v>
      </c>
      <c r="AK167" s="275" t="s">
        <v>18</v>
      </c>
      <c r="AL167" s="275"/>
      <c r="AM167" s="275"/>
      <c r="AN167" s="275"/>
      <c r="AO167" s="275"/>
      <c r="AP167" s="275"/>
      <c r="AQ167" s="275"/>
      <c r="AR167" s="275"/>
      <c r="AS167" s="97">
        <v>840.3</v>
      </c>
      <c r="AT167" s="97">
        <v>0</v>
      </c>
      <c r="AU167" s="173">
        <v>840.3</v>
      </c>
      <c r="AV167" s="173">
        <v>0</v>
      </c>
      <c r="AW167" s="312">
        <f>AX167+AY167+AZ167</f>
        <v>0</v>
      </c>
      <c r="AX167" s="146"/>
      <c r="AY167" s="146"/>
      <c r="AZ167" s="146"/>
      <c r="BA167" s="173">
        <f>AS167-AT167-AW167</f>
        <v>840.3</v>
      </c>
      <c r="BB167" s="173">
        <f>AX167-AU167</f>
        <v>-840.3</v>
      </c>
      <c r="BC167" s="174"/>
      <c r="BD167" s="174"/>
      <c r="BE167" s="325" t="s">
        <v>1153</v>
      </c>
      <c r="BF167" s="174">
        <v>840.3</v>
      </c>
      <c r="BG167" s="326" t="s">
        <v>1153</v>
      </c>
      <c r="BH167" s="225"/>
      <c r="BI167" s="201">
        <v>0</v>
      </c>
      <c r="BJ167" s="216"/>
      <c r="BK167" s="216"/>
      <c r="BM167" s="199" t="str">
        <f>AJ167 &amp; BI167</f>
        <v>Прибыль направляемая на инвестиции0</v>
      </c>
      <c r="BN167" s="216"/>
      <c r="BO167" s="216"/>
      <c r="BP167" s="216"/>
      <c r="BQ167" s="216"/>
      <c r="CB167" s="199" t="str">
        <f>AJ167 &amp; AK167</f>
        <v>Прибыль направляемая на инвестициинет</v>
      </c>
      <c r="CC167" s="200"/>
    </row>
    <row r="168" spans="3:81" ht="28.5" customHeight="1">
      <c r="C168" s="281"/>
      <c r="D168" s="369">
        <v>34</v>
      </c>
      <c r="E168" s="371" t="s">
        <v>1101</v>
      </c>
      <c r="F168" s="371"/>
      <c r="G168" s="371" t="s">
        <v>1121</v>
      </c>
      <c r="H168" s="371" t="s">
        <v>1081</v>
      </c>
      <c r="I168" s="371" t="s">
        <v>1081</v>
      </c>
      <c r="J168" s="371" t="s">
        <v>1082</v>
      </c>
      <c r="K168" s="373">
        <v>1</v>
      </c>
      <c r="L168" s="373">
        <v>2021</v>
      </c>
      <c r="M168" s="375" t="s">
        <v>190</v>
      </c>
      <c r="N168" s="375">
        <v>2021</v>
      </c>
      <c r="O168" s="377">
        <v>0</v>
      </c>
      <c r="P168" s="361">
        <v>0</v>
      </c>
      <c r="Q168" s="148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201"/>
      <c r="BJ168" s="200"/>
      <c r="BK168" s="200"/>
      <c r="BL168" s="200"/>
      <c r="BM168" s="200"/>
      <c r="BN168" s="200"/>
      <c r="BO168" s="200"/>
    </row>
    <row r="169" spans="3:81" ht="11.25" customHeight="1">
      <c r="C169" s="281"/>
      <c r="D169" s="370"/>
      <c r="E169" s="372"/>
      <c r="F169" s="372"/>
      <c r="G169" s="372"/>
      <c r="H169" s="372"/>
      <c r="I169" s="372"/>
      <c r="J169" s="372"/>
      <c r="K169" s="374"/>
      <c r="L169" s="374"/>
      <c r="M169" s="376"/>
      <c r="N169" s="376"/>
      <c r="O169" s="378"/>
      <c r="P169" s="362"/>
      <c r="Q169" s="363"/>
      <c r="R169" s="365">
        <v>1</v>
      </c>
      <c r="S169" s="367" t="s">
        <v>17</v>
      </c>
      <c r="T169" s="367" t="s">
        <v>1140</v>
      </c>
      <c r="U169" s="367" t="s">
        <v>1123</v>
      </c>
      <c r="V169" s="367" t="s">
        <v>1081</v>
      </c>
      <c r="W169" s="367" t="s">
        <v>1081</v>
      </c>
      <c r="X169" s="367" t="s">
        <v>1082</v>
      </c>
      <c r="Y169" s="367" t="s">
        <v>1124</v>
      </c>
      <c r="Z169" s="367" t="s">
        <v>1125</v>
      </c>
      <c r="AA169" s="367" t="s">
        <v>1141</v>
      </c>
      <c r="AB169" s="367" t="s">
        <v>1133</v>
      </c>
      <c r="AC169" s="367" t="s">
        <v>1081</v>
      </c>
      <c r="AD169" s="367" t="s">
        <v>1081</v>
      </c>
      <c r="AE169" s="367" t="s">
        <v>1082</v>
      </c>
      <c r="AF169" s="367" t="s">
        <v>1124</v>
      </c>
      <c r="AG169" s="367" t="s">
        <v>1125</v>
      </c>
      <c r="AH169" s="184"/>
      <c r="AI169" s="191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00"/>
      <c r="BD169" s="100"/>
      <c r="BE169" s="100"/>
      <c r="BF169" s="100"/>
      <c r="BG169" s="100"/>
      <c r="BH169" s="100"/>
      <c r="BI169" s="201"/>
      <c r="BJ169" s="216"/>
      <c r="BK169" s="216"/>
      <c r="BL169" s="216"/>
      <c r="BM169" s="200"/>
      <c r="BN169" s="216"/>
      <c r="BO169" s="216"/>
      <c r="BP169" s="216"/>
      <c r="BQ169" s="216"/>
      <c r="BR169" s="216"/>
    </row>
    <row r="170" spans="3:81" ht="15" customHeight="1">
      <c r="C170" s="281"/>
      <c r="D170" s="370"/>
      <c r="E170" s="372"/>
      <c r="F170" s="372"/>
      <c r="G170" s="372"/>
      <c r="H170" s="372"/>
      <c r="I170" s="372"/>
      <c r="J170" s="372"/>
      <c r="K170" s="374"/>
      <c r="L170" s="374"/>
      <c r="M170" s="376"/>
      <c r="N170" s="376"/>
      <c r="O170" s="378"/>
      <c r="P170" s="362"/>
      <c r="Q170" s="364"/>
      <c r="R170" s="366"/>
      <c r="S170" s="368"/>
      <c r="T170" s="368"/>
      <c r="U170" s="368"/>
      <c r="V170" s="368"/>
      <c r="W170" s="368"/>
      <c r="X170" s="368"/>
      <c r="Y170" s="368"/>
      <c r="Z170" s="368"/>
      <c r="AA170" s="368"/>
      <c r="AB170" s="368"/>
      <c r="AC170" s="368"/>
      <c r="AD170" s="368"/>
      <c r="AE170" s="368"/>
      <c r="AF170" s="368"/>
      <c r="AG170" s="368"/>
      <c r="AH170" s="172"/>
      <c r="AI170" s="189" t="s">
        <v>241</v>
      </c>
      <c r="AJ170" s="237" t="s">
        <v>217</v>
      </c>
      <c r="AK170" s="275" t="s">
        <v>18</v>
      </c>
      <c r="AL170" s="275"/>
      <c r="AM170" s="275"/>
      <c r="AN170" s="275"/>
      <c r="AO170" s="275"/>
      <c r="AP170" s="275"/>
      <c r="AQ170" s="275"/>
      <c r="AR170" s="275"/>
      <c r="AS170" s="97">
        <v>9718.08</v>
      </c>
      <c r="AT170" s="97">
        <v>0</v>
      </c>
      <c r="AU170" s="173">
        <v>9718.08</v>
      </c>
      <c r="AV170" s="173">
        <v>0</v>
      </c>
      <c r="AW170" s="312">
        <f>AX170+AY170+AZ170</f>
        <v>0</v>
      </c>
      <c r="AX170" s="146"/>
      <c r="AY170" s="146"/>
      <c r="AZ170" s="146"/>
      <c r="BA170" s="173">
        <f>AS170-AT170-AW170</f>
        <v>9718.08</v>
      </c>
      <c r="BB170" s="173">
        <f>AX170-AU170</f>
        <v>-9718.08</v>
      </c>
      <c r="BC170" s="174"/>
      <c r="BD170" s="174"/>
      <c r="BE170" s="325" t="s">
        <v>1153</v>
      </c>
      <c r="BF170" s="174">
        <v>9718.08</v>
      </c>
      <c r="BG170" s="326" t="s">
        <v>1153</v>
      </c>
      <c r="BH170" s="225"/>
      <c r="BI170" s="201">
        <v>0</v>
      </c>
      <c r="BJ170" s="216"/>
      <c r="BK170" s="216"/>
      <c r="BM170" s="199" t="str">
        <f>AJ170 &amp; BI170</f>
        <v>Прибыль направляемая на инвестиции0</v>
      </c>
      <c r="BN170" s="216"/>
      <c r="BO170" s="216"/>
      <c r="BP170" s="216"/>
      <c r="BQ170" s="216"/>
      <c r="CB170" s="199" t="str">
        <f>AJ170 &amp; AK170</f>
        <v>Прибыль направляемая на инвестициинет</v>
      </c>
      <c r="CC170" s="200"/>
    </row>
    <row r="171" spans="3:81">
      <c r="C171" s="284"/>
      <c r="D171" s="129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1"/>
      <c r="AW171" s="131"/>
      <c r="AX171" s="131"/>
      <c r="AY171" s="131"/>
      <c r="AZ171" s="131"/>
      <c r="BA171" s="131"/>
      <c r="BB171" s="131"/>
      <c r="BC171" s="131"/>
      <c r="BD171" s="131"/>
      <c r="BE171" s="131"/>
      <c r="BF171" s="131"/>
      <c r="BG171" s="131"/>
      <c r="BH171" s="131"/>
      <c r="BI171" s="94"/>
    </row>
    <row r="172" spans="3:81"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</row>
    <row r="173" spans="3:81" ht="12.75">
      <c r="D173" s="198" t="s">
        <v>280</v>
      </c>
      <c r="E173" s="217"/>
      <c r="F173" s="217"/>
    </row>
    <row r="175" spans="3:81">
      <c r="D175" s="391" t="s">
        <v>281</v>
      </c>
      <c r="E175" s="392"/>
      <c r="F175" s="392"/>
    </row>
    <row r="176" spans="3:81">
      <c r="D176" s="392"/>
      <c r="E176" s="392"/>
      <c r="F176" s="392"/>
    </row>
    <row r="177" spans="4:6">
      <c r="D177" s="391" t="s">
        <v>288</v>
      </c>
      <c r="E177" s="392"/>
      <c r="F177" s="392"/>
    </row>
  </sheetData>
  <sheetProtection algorithmName="SHA-512" hashValue="RhrgDvB+KY7SRYuFMnskxKSSYI9ojxeGeDJR8fMCgPxmaRDTb1eEVELXqoCjY1Z471yDKhps3xL30XCM6M9wdg==" saltValue="AzjTjZz8KQ2YJbkKg8kAHg==" spinCount="100000" sheet="1" objects="1" scenarios="1" formatColumns="0" formatRows="0" autoFilter="0"/>
  <mergeCells count="1169">
    <mergeCell ref="AT7:AT8"/>
    <mergeCell ref="AT47:AT48"/>
    <mergeCell ref="AT54:AT55"/>
    <mergeCell ref="AT61:AT62"/>
    <mergeCell ref="AK54:AK55"/>
    <mergeCell ref="AL54:AL55"/>
    <mergeCell ref="AM54:AM55"/>
    <mergeCell ref="AN54:AN55"/>
    <mergeCell ref="AO54:AO55"/>
    <mergeCell ref="AP54:AP55"/>
    <mergeCell ref="AQ54:AQ55"/>
    <mergeCell ref="AR54:AR55"/>
    <mergeCell ref="D7:D8"/>
    <mergeCell ref="R7:R8"/>
    <mergeCell ref="S7:S8"/>
    <mergeCell ref="E7:E8"/>
    <mergeCell ref="F7:F8"/>
    <mergeCell ref="G7:G8"/>
    <mergeCell ref="K7:K8"/>
    <mergeCell ref="L7:L8"/>
    <mergeCell ref="R54:R55"/>
    <mergeCell ref="R61:R62"/>
    <mergeCell ref="T54:T55"/>
    <mergeCell ref="U54:U55"/>
    <mergeCell ref="V54:AB54"/>
    <mergeCell ref="AC54:AG54"/>
    <mergeCell ref="F47:F48"/>
    <mergeCell ref="D47:D48"/>
    <mergeCell ref="E47:E48"/>
    <mergeCell ref="L54:L55"/>
    <mergeCell ref="L61:L62"/>
    <mergeCell ref="D54:D55"/>
    <mergeCell ref="E54:E55"/>
    <mergeCell ref="F54:F55"/>
    <mergeCell ref="G54:G55"/>
    <mergeCell ref="K54:K55"/>
    <mergeCell ref="U61:U62"/>
    <mergeCell ref="AS7:AS8"/>
    <mergeCell ref="AJ47:AJ48"/>
    <mergeCell ref="AJ7:AJ8"/>
    <mergeCell ref="AI7:AI8"/>
    <mergeCell ref="AC47:AG47"/>
    <mergeCell ref="AC7:AG7"/>
    <mergeCell ref="AI47:AI48"/>
    <mergeCell ref="AM7:AM8"/>
    <mergeCell ref="AN7:AN8"/>
    <mergeCell ref="AO7:AO8"/>
    <mergeCell ref="AP7:AP8"/>
    <mergeCell ref="AQ7:AQ8"/>
    <mergeCell ref="AR7:AR8"/>
    <mergeCell ref="R47:R48"/>
    <mergeCell ref="K47:K48"/>
    <mergeCell ref="T47:T48"/>
    <mergeCell ref="U47:U48"/>
    <mergeCell ref="V47:AB47"/>
    <mergeCell ref="S47:S48"/>
    <mergeCell ref="AS47:AS48"/>
    <mergeCell ref="AK47:AK48"/>
    <mergeCell ref="AL47:AL48"/>
    <mergeCell ref="AM47:AM48"/>
    <mergeCell ref="U7:U8"/>
    <mergeCell ref="V7:AB7"/>
    <mergeCell ref="AK7:AK8"/>
    <mergeCell ref="AL7:AL8"/>
    <mergeCell ref="AN47:AN48"/>
    <mergeCell ref="AO47:AO48"/>
    <mergeCell ref="AP47:AP48"/>
    <mergeCell ref="AQ47:AQ48"/>
    <mergeCell ref="AR47:AR48"/>
    <mergeCell ref="AU54:AU55"/>
    <mergeCell ref="AV54:AV55"/>
    <mergeCell ref="AW54:AW55"/>
    <mergeCell ref="AU61:AU62"/>
    <mergeCell ref="AV61:AV62"/>
    <mergeCell ref="AW61:AW62"/>
    <mergeCell ref="AX61:AX62"/>
    <mergeCell ref="D61:D62"/>
    <mergeCell ref="E61:E62"/>
    <mergeCell ref="F61:F62"/>
    <mergeCell ref="G61:G62"/>
    <mergeCell ref="K61:K62"/>
    <mergeCell ref="AS61:AS62"/>
    <mergeCell ref="V61:AB61"/>
    <mergeCell ref="AC61:AG61"/>
    <mergeCell ref="S54:S55"/>
    <mergeCell ref="S61:S62"/>
    <mergeCell ref="T61:T62"/>
    <mergeCell ref="AI61:AI62"/>
    <mergeCell ref="AJ61:AJ62"/>
    <mergeCell ref="AI54:AI55"/>
    <mergeCell ref="AK61:AK62"/>
    <mergeCell ref="AL61:AL62"/>
    <mergeCell ref="AM61:AM62"/>
    <mergeCell ref="AN61:AN62"/>
    <mergeCell ref="AO61:AO62"/>
    <mergeCell ref="AP61:AP62"/>
    <mergeCell ref="AQ61:AQ62"/>
    <mergeCell ref="AR61:AR62"/>
    <mergeCell ref="AS54:AS55"/>
    <mergeCell ref="AJ54:AJ55"/>
    <mergeCell ref="D175:F175"/>
    <mergeCell ref="D176:F176"/>
    <mergeCell ref="D177:F177"/>
    <mergeCell ref="M7:N7"/>
    <mergeCell ref="M47:N47"/>
    <mergeCell ref="M54:N54"/>
    <mergeCell ref="M61:N61"/>
    <mergeCell ref="AW7:AW8"/>
    <mergeCell ref="H47:J47"/>
    <mergeCell ref="H7:J7"/>
    <mergeCell ref="H54:J54"/>
    <mergeCell ref="H61:J61"/>
    <mergeCell ref="AU7:AU8"/>
    <mergeCell ref="O7:P7"/>
    <mergeCell ref="O47:P47"/>
    <mergeCell ref="O54:P54"/>
    <mergeCell ref="O61:P61"/>
    <mergeCell ref="AU47:AU48"/>
    <mergeCell ref="AV47:AV48"/>
    <mergeCell ref="AW47:AW48"/>
    <mergeCell ref="T7:T8"/>
    <mergeCell ref="G47:G48"/>
    <mergeCell ref="L47:L48"/>
    <mergeCell ref="M65:M67"/>
    <mergeCell ref="N65:N67"/>
    <mergeCell ref="O65:O67"/>
    <mergeCell ref="P65:P67"/>
    <mergeCell ref="Q66:Q67"/>
    <mergeCell ref="R66:R67"/>
    <mergeCell ref="S66:S67"/>
    <mergeCell ref="T66:T67"/>
    <mergeCell ref="U66:U67"/>
    <mergeCell ref="BG54:BH54"/>
    <mergeCell ref="BC61:BF61"/>
    <mergeCell ref="BG61:BH61"/>
    <mergeCell ref="BC47:BF47"/>
    <mergeCell ref="BG47:BH47"/>
    <mergeCell ref="BA47:BA48"/>
    <mergeCell ref="BA54:BA55"/>
    <mergeCell ref="BA61:BA62"/>
    <mergeCell ref="BB47:BB48"/>
    <mergeCell ref="BB54:BB55"/>
    <mergeCell ref="BB61:BB62"/>
    <mergeCell ref="AV7:AV8"/>
    <mergeCell ref="AX7:AX8"/>
    <mergeCell ref="AY7:AY8"/>
    <mergeCell ref="AZ7:AZ8"/>
    <mergeCell ref="AX47:AX48"/>
    <mergeCell ref="AY47:AY48"/>
    <mergeCell ref="AZ47:AZ48"/>
    <mergeCell ref="AX54:AX55"/>
    <mergeCell ref="AY54:AY55"/>
    <mergeCell ref="AZ54:AZ55"/>
    <mergeCell ref="BB7:BC7"/>
    <mergeCell ref="BA7:BA8"/>
    <mergeCell ref="AY61:AY62"/>
    <mergeCell ref="AZ61:AZ62"/>
    <mergeCell ref="BC54:BF54"/>
    <mergeCell ref="V66:V67"/>
    <mergeCell ref="W66:W67"/>
    <mergeCell ref="D65:D67"/>
    <mergeCell ref="E65:E67"/>
    <mergeCell ref="F65:F67"/>
    <mergeCell ref="G65:G67"/>
    <mergeCell ref="H65:H67"/>
    <mergeCell ref="I65:I67"/>
    <mergeCell ref="J65:J67"/>
    <mergeCell ref="K65:K67"/>
    <mergeCell ref="L65:L67"/>
    <mergeCell ref="AE66:AE67"/>
    <mergeCell ref="AF66:AF67"/>
    <mergeCell ref="AG66:AG67"/>
    <mergeCell ref="D68:D70"/>
    <mergeCell ref="E68:E70"/>
    <mergeCell ref="F68:F70"/>
    <mergeCell ref="G68:G70"/>
    <mergeCell ref="H68:H70"/>
    <mergeCell ref="I68:I70"/>
    <mergeCell ref="J68:J70"/>
    <mergeCell ref="K68:K70"/>
    <mergeCell ref="L68:L70"/>
    <mergeCell ref="M68:M70"/>
    <mergeCell ref="N68:N70"/>
    <mergeCell ref="O68:O70"/>
    <mergeCell ref="P68:P70"/>
    <mergeCell ref="Q69:Q70"/>
    <mergeCell ref="R69:R70"/>
    <mergeCell ref="S69:S70"/>
    <mergeCell ref="T69:T70"/>
    <mergeCell ref="U69:U70"/>
    <mergeCell ref="V69:V70"/>
    <mergeCell ref="W69:W70"/>
    <mergeCell ref="X66:X67"/>
    <mergeCell ref="Y66:Y67"/>
    <mergeCell ref="Z66:Z67"/>
    <mergeCell ref="AA66:AA67"/>
    <mergeCell ref="AB66:AB67"/>
    <mergeCell ref="AC66:AC67"/>
    <mergeCell ref="AD66:AD67"/>
    <mergeCell ref="AG69:AG70"/>
    <mergeCell ref="D71:D73"/>
    <mergeCell ref="E71:E73"/>
    <mergeCell ref="F71:F73"/>
    <mergeCell ref="G71:G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X69:X70"/>
    <mergeCell ref="Y69:Y70"/>
    <mergeCell ref="Z69:Z70"/>
    <mergeCell ref="AA69:AA70"/>
    <mergeCell ref="AB69:AB70"/>
    <mergeCell ref="AC69:AC70"/>
    <mergeCell ref="AD69:AD70"/>
    <mergeCell ref="AE69:AE70"/>
    <mergeCell ref="AF69:AF70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Z72:Z73"/>
    <mergeCell ref="AA72:AA73"/>
    <mergeCell ref="AB72:AB73"/>
    <mergeCell ref="AC72:AC73"/>
    <mergeCell ref="AD72:AD73"/>
    <mergeCell ref="AE72:AE73"/>
    <mergeCell ref="AF72:AF73"/>
    <mergeCell ref="AG72:AG73"/>
    <mergeCell ref="W75:W76"/>
    <mergeCell ref="X75:X76"/>
    <mergeCell ref="Y75:Y76"/>
    <mergeCell ref="Z75:Z76"/>
    <mergeCell ref="AA75:AA76"/>
    <mergeCell ref="AB75:AB76"/>
    <mergeCell ref="AC75:AC76"/>
    <mergeCell ref="AD75:AD76"/>
    <mergeCell ref="M74:M76"/>
    <mergeCell ref="N74:N76"/>
    <mergeCell ref="O74:O76"/>
    <mergeCell ref="P74:P76"/>
    <mergeCell ref="Q75:Q76"/>
    <mergeCell ref="R75:R76"/>
    <mergeCell ref="S75:S76"/>
    <mergeCell ref="T75:T76"/>
    <mergeCell ref="U75:U76"/>
    <mergeCell ref="Y78:Y79"/>
    <mergeCell ref="Z78:Z79"/>
    <mergeCell ref="AA78:AA79"/>
    <mergeCell ref="AB78:AB79"/>
    <mergeCell ref="AC78:AC79"/>
    <mergeCell ref="AD78:AD79"/>
    <mergeCell ref="AE78:AE79"/>
    <mergeCell ref="AF78:AF79"/>
    <mergeCell ref="AE75:AE76"/>
    <mergeCell ref="AF75:AF76"/>
    <mergeCell ref="AG75:AG76"/>
    <mergeCell ref="D77:D79"/>
    <mergeCell ref="E77:E79"/>
    <mergeCell ref="F77:F79"/>
    <mergeCell ref="G77:G79"/>
    <mergeCell ref="H77:H79"/>
    <mergeCell ref="I77:I79"/>
    <mergeCell ref="J77:J79"/>
    <mergeCell ref="K77:K79"/>
    <mergeCell ref="L77:L79"/>
    <mergeCell ref="M77:M79"/>
    <mergeCell ref="N77:N79"/>
    <mergeCell ref="O77:O79"/>
    <mergeCell ref="P77:P79"/>
    <mergeCell ref="Q78:Q79"/>
    <mergeCell ref="R78:R79"/>
    <mergeCell ref="S78:S79"/>
    <mergeCell ref="T78:T79"/>
    <mergeCell ref="U78:U79"/>
    <mergeCell ref="V78:V79"/>
    <mergeCell ref="W78:W79"/>
    <mergeCell ref="V75:V76"/>
    <mergeCell ref="Z81:Z82"/>
    <mergeCell ref="AA81:AA82"/>
    <mergeCell ref="AB81:AB82"/>
    <mergeCell ref="AC81:AC82"/>
    <mergeCell ref="AD81:AD82"/>
    <mergeCell ref="AE81:AE82"/>
    <mergeCell ref="AF81:AF82"/>
    <mergeCell ref="AG81:AG82"/>
    <mergeCell ref="AG78:AG79"/>
    <mergeCell ref="D80:D82"/>
    <mergeCell ref="E80:E82"/>
    <mergeCell ref="F80:F82"/>
    <mergeCell ref="G80:G82"/>
    <mergeCell ref="H80:H82"/>
    <mergeCell ref="I80:I82"/>
    <mergeCell ref="J80:J82"/>
    <mergeCell ref="K80:K82"/>
    <mergeCell ref="L80:L82"/>
    <mergeCell ref="M80:M82"/>
    <mergeCell ref="N80:N82"/>
    <mergeCell ref="O80:O82"/>
    <mergeCell ref="P80:P82"/>
    <mergeCell ref="Q81:Q82"/>
    <mergeCell ref="R81:R82"/>
    <mergeCell ref="S81:S82"/>
    <mergeCell ref="T81:T82"/>
    <mergeCell ref="U81:U82"/>
    <mergeCell ref="V81:V82"/>
    <mergeCell ref="W81:W82"/>
    <mergeCell ref="X81:X82"/>
    <mergeCell ref="Y81:Y82"/>
    <mergeCell ref="X78:X79"/>
    <mergeCell ref="M83:M85"/>
    <mergeCell ref="N83:N85"/>
    <mergeCell ref="O83:O85"/>
    <mergeCell ref="P83:P85"/>
    <mergeCell ref="Q84:Q85"/>
    <mergeCell ref="R84:R85"/>
    <mergeCell ref="S84:S85"/>
    <mergeCell ref="T84:T85"/>
    <mergeCell ref="U84:U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AE84:AE85"/>
    <mergeCell ref="AF84:AF85"/>
    <mergeCell ref="AG84:AG85"/>
    <mergeCell ref="D86:D88"/>
    <mergeCell ref="E86:E88"/>
    <mergeCell ref="F86:F88"/>
    <mergeCell ref="G86:G88"/>
    <mergeCell ref="H86:H88"/>
    <mergeCell ref="I86:I88"/>
    <mergeCell ref="J86:J88"/>
    <mergeCell ref="K86:K88"/>
    <mergeCell ref="L86:L88"/>
    <mergeCell ref="M86:M88"/>
    <mergeCell ref="N86:N88"/>
    <mergeCell ref="O86:O88"/>
    <mergeCell ref="P86:P88"/>
    <mergeCell ref="Q87:Q88"/>
    <mergeCell ref="R87:R88"/>
    <mergeCell ref="S87:S88"/>
    <mergeCell ref="T87:T88"/>
    <mergeCell ref="U87:U88"/>
    <mergeCell ref="V87:V88"/>
    <mergeCell ref="W87:W88"/>
    <mergeCell ref="V84:V85"/>
    <mergeCell ref="W84:W85"/>
    <mergeCell ref="X84:X85"/>
    <mergeCell ref="Y84:Y85"/>
    <mergeCell ref="Z84:Z85"/>
    <mergeCell ref="AA84:AA85"/>
    <mergeCell ref="AB84:AB85"/>
    <mergeCell ref="AC84:AC85"/>
    <mergeCell ref="AD84:AD85"/>
    <mergeCell ref="AG87:AG88"/>
    <mergeCell ref="D89:D91"/>
    <mergeCell ref="E89:E91"/>
    <mergeCell ref="F89:F91"/>
    <mergeCell ref="G89:G91"/>
    <mergeCell ref="H89:H91"/>
    <mergeCell ref="I89:I91"/>
    <mergeCell ref="J89:J91"/>
    <mergeCell ref="K89:K91"/>
    <mergeCell ref="L89:L91"/>
    <mergeCell ref="M89:M91"/>
    <mergeCell ref="N89:N91"/>
    <mergeCell ref="O89:O91"/>
    <mergeCell ref="P89:P91"/>
    <mergeCell ref="Q90:Q91"/>
    <mergeCell ref="R90:R91"/>
    <mergeCell ref="S90:S91"/>
    <mergeCell ref="T90:T91"/>
    <mergeCell ref="U90:U91"/>
    <mergeCell ref="V90:V91"/>
    <mergeCell ref="W90:W91"/>
    <mergeCell ref="X90:X91"/>
    <mergeCell ref="Y90:Y91"/>
    <mergeCell ref="X87:X88"/>
    <mergeCell ref="Y87:Y88"/>
    <mergeCell ref="Z87:Z88"/>
    <mergeCell ref="AA87:AA88"/>
    <mergeCell ref="AB87:AB88"/>
    <mergeCell ref="AC87:AC88"/>
    <mergeCell ref="AD87:AD88"/>
    <mergeCell ref="AE87:AE88"/>
    <mergeCell ref="AF87:AF88"/>
    <mergeCell ref="Z90:Z91"/>
    <mergeCell ref="AA90:AA91"/>
    <mergeCell ref="AB90:AB91"/>
    <mergeCell ref="AC90:AC91"/>
    <mergeCell ref="AD90:AD91"/>
    <mergeCell ref="AE90:AE91"/>
    <mergeCell ref="AF90:AF91"/>
    <mergeCell ref="AG90:AG91"/>
    <mergeCell ref="W93:W94"/>
    <mergeCell ref="X93:X94"/>
    <mergeCell ref="Y93:Y94"/>
    <mergeCell ref="Z93:Z94"/>
    <mergeCell ref="AA93:AA94"/>
    <mergeCell ref="AB93:AB94"/>
    <mergeCell ref="AC93:AC94"/>
    <mergeCell ref="AD93:AD94"/>
    <mergeCell ref="M92:M94"/>
    <mergeCell ref="N92:N94"/>
    <mergeCell ref="O92:O94"/>
    <mergeCell ref="P92:P94"/>
    <mergeCell ref="Q93:Q94"/>
    <mergeCell ref="R93:R94"/>
    <mergeCell ref="S93:S94"/>
    <mergeCell ref="U93:U94"/>
    <mergeCell ref="T93:T94"/>
    <mergeCell ref="AA96:AA97"/>
    <mergeCell ref="AB96:AB97"/>
    <mergeCell ref="AC96:AC97"/>
    <mergeCell ref="AD96:AD97"/>
    <mergeCell ref="AE96:AE97"/>
    <mergeCell ref="AF96:AF97"/>
    <mergeCell ref="AE93:AE94"/>
    <mergeCell ref="AF93:AF94"/>
    <mergeCell ref="AG93:AG94"/>
    <mergeCell ref="D95:D97"/>
    <mergeCell ref="E95:E97"/>
    <mergeCell ref="F95:F97"/>
    <mergeCell ref="G95:G97"/>
    <mergeCell ref="H95:H97"/>
    <mergeCell ref="I95:I97"/>
    <mergeCell ref="J95:J97"/>
    <mergeCell ref="K95:K97"/>
    <mergeCell ref="L95:L97"/>
    <mergeCell ref="M95:M97"/>
    <mergeCell ref="N95:N97"/>
    <mergeCell ref="O95:O97"/>
    <mergeCell ref="P95:P97"/>
    <mergeCell ref="Q96:Q97"/>
    <mergeCell ref="R96:R97"/>
    <mergeCell ref="S96:S97"/>
    <mergeCell ref="T96:T97"/>
    <mergeCell ref="U96:U97"/>
    <mergeCell ref="V96:V97"/>
    <mergeCell ref="D92:D94"/>
    <mergeCell ref="V93:V94"/>
    <mergeCell ref="E92:E94"/>
    <mergeCell ref="F92:F94"/>
    <mergeCell ref="Z99:Z100"/>
    <mergeCell ref="AA99:AA100"/>
    <mergeCell ref="AB99:AB100"/>
    <mergeCell ref="AC99:AC100"/>
    <mergeCell ref="AD99:AD100"/>
    <mergeCell ref="AE99:AE100"/>
    <mergeCell ref="AF99:AF100"/>
    <mergeCell ref="AG99:AG100"/>
    <mergeCell ref="AG96:AG97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L98:L100"/>
    <mergeCell ref="M98:M100"/>
    <mergeCell ref="N98:N100"/>
    <mergeCell ref="O98:O100"/>
    <mergeCell ref="P98:P100"/>
    <mergeCell ref="Q99:Q100"/>
    <mergeCell ref="R99:R100"/>
    <mergeCell ref="S99:S100"/>
    <mergeCell ref="T99:T100"/>
    <mergeCell ref="U99:U100"/>
    <mergeCell ref="V99:V100"/>
    <mergeCell ref="W99:W100"/>
    <mergeCell ref="X99:X100"/>
    <mergeCell ref="Y96:Y97"/>
    <mergeCell ref="Z96:Z97"/>
    <mergeCell ref="Y99:Y100"/>
    <mergeCell ref="X96:X97"/>
    <mergeCell ref="M101:M103"/>
    <mergeCell ref="N101:N103"/>
    <mergeCell ref="O101:O103"/>
    <mergeCell ref="P101:P103"/>
    <mergeCell ref="Q102:Q103"/>
    <mergeCell ref="R102:R103"/>
    <mergeCell ref="S102:S103"/>
    <mergeCell ref="T102:T103"/>
    <mergeCell ref="U102:U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W96:W97"/>
    <mergeCell ref="Y102:Y103"/>
    <mergeCell ref="G92:G94"/>
    <mergeCell ref="H92:H94"/>
    <mergeCell ref="I92:I94"/>
    <mergeCell ref="J92:J94"/>
    <mergeCell ref="K92:K94"/>
    <mergeCell ref="L92:L94"/>
    <mergeCell ref="AE102:AE103"/>
    <mergeCell ref="AF102:AF103"/>
    <mergeCell ref="AG102:AG103"/>
    <mergeCell ref="D104:D107"/>
    <mergeCell ref="E104:E107"/>
    <mergeCell ref="F104:F107"/>
    <mergeCell ref="G104:G107"/>
    <mergeCell ref="H104:H107"/>
    <mergeCell ref="I104:I107"/>
    <mergeCell ref="J104:J107"/>
    <mergeCell ref="K104:K107"/>
    <mergeCell ref="L104:L107"/>
    <mergeCell ref="M104:M107"/>
    <mergeCell ref="N104:N107"/>
    <mergeCell ref="O104:O107"/>
    <mergeCell ref="P104:P107"/>
    <mergeCell ref="Q105:Q107"/>
    <mergeCell ref="R105:R107"/>
    <mergeCell ref="S105:S107"/>
    <mergeCell ref="T105:T107"/>
    <mergeCell ref="U105:U107"/>
    <mergeCell ref="V105:V107"/>
    <mergeCell ref="W105:W107"/>
    <mergeCell ref="V102:V103"/>
    <mergeCell ref="W102:W103"/>
    <mergeCell ref="X102:X103"/>
    <mergeCell ref="Z102:Z103"/>
    <mergeCell ref="AA102:AA103"/>
    <mergeCell ref="AB102:AB103"/>
    <mergeCell ref="AC102:AC103"/>
    <mergeCell ref="AD102:AD103"/>
    <mergeCell ref="AG105:AG107"/>
    <mergeCell ref="D108:D110"/>
    <mergeCell ref="E108:E110"/>
    <mergeCell ref="F108:F110"/>
    <mergeCell ref="G108:G110"/>
    <mergeCell ref="H108:H110"/>
    <mergeCell ref="I108:I110"/>
    <mergeCell ref="J108:J110"/>
    <mergeCell ref="K108:K110"/>
    <mergeCell ref="L108:L110"/>
    <mergeCell ref="M108:M110"/>
    <mergeCell ref="N108:N110"/>
    <mergeCell ref="O108:O110"/>
    <mergeCell ref="P108:P110"/>
    <mergeCell ref="Q109:Q110"/>
    <mergeCell ref="R109:R110"/>
    <mergeCell ref="S109:S110"/>
    <mergeCell ref="T109:T110"/>
    <mergeCell ref="U109:U110"/>
    <mergeCell ref="V109:V110"/>
    <mergeCell ref="W109:W110"/>
    <mergeCell ref="X109:X110"/>
    <mergeCell ref="Y109:Y110"/>
    <mergeCell ref="X105:X107"/>
    <mergeCell ref="Y105:Y107"/>
    <mergeCell ref="Z105:Z107"/>
    <mergeCell ref="AA105:AA107"/>
    <mergeCell ref="AB105:AB107"/>
    <mergeCell ref="AC105:AC107"/>
    <mergeCell ref="AD105:AD107"/>
    <mergeCell ref="AE105:AE107"/>
    <mergeCell ref="AF105:AF107"/>
    <mergeCell ref="Z109:Z110"/>
    <mergeCell ref="AA109:AA110"/>
    <mergeCell ref="AB109:AB110"/>
    <mergeCell ref="AC109:AC110"/>
    <mergeCell ref="AD109:AD110"/>
    <mergeCell ref="AE109:AE110"/>
    <mergeCell ref="AF109:AF110"/>
    <mergeCell ref="AG109:AG110"/>
    <mergeCell ref="W112:W113"/>
    <mergeCell ref="X112:X113"/>
    <mergeCell ref="Y112:Y113"/>
    <mergeCell ref="Z112:Z113"/>
    <mergeCell ref="AA112:AA113"/>
    <mergeCell ref="AB112:AB113"/>
    <mergeCell ref="AC112:AC113"/>
    <mergeCell ref="AD112:AD113"/>
    <mergeCell ref="M111:M113"/>
    <mergeCell ref="N111:N113"/>
    <mergeCell ref="O111:O113"/>
    <mergeCell ref="P111:P113"/>
    <mergeCell ref="Q112:Q113"/>
    <mergeCell ref="R112:R113"/>
    <mergeCell ref="S112:S113"/>
    <mergeCell ref="U112:U113"/>
    <mergeCell ref="AA115:AA116"/>
    <mergeCell ref="AB115:AB116"/>
    <mergeCell ref="AC115:AC116"/>
    <mergeCell ref="AD115:AD116"/>
    <mergeCell ref="AE115:AE116"/>
    <mergeCell ref="AF115:AF116"/>
    <mergeCell ref="AE112:AE113"/>
    <mergeCell ref="AF112:AF113"/>
    <mergeCell ref="AG112:AG113"/>
    <mergeCell ref="U115:U116"/>
    <mergeCell ref="V115:V116"/>
    <mergeCell ref="D114:D116"/>
    <mergeCell ref="E114:E116"/>
    <mergeCell ref="F114:F116"/>
    <mergeCell ref="G114:G116"/>
    <mergeCell ref="H114:H116"/>
    <mergeCell ref="I114:I116"/>
    <mergeCell ref="J114:J116"/>
    <mergeCell ref="K114:K116"/>
    <mergeCell ref="L114:L116"/>
    <mergeCell ref="M114:M116"/>
    <mergeCell ref="N114:N116"/>
    <mergeCell ref="O114:O116"/>
    <mergeCell ref="P114:P116"/>
    <mergeCell ref="Q115:Q116"/>
    <mergeCell ref="R115:R116"/>
    <mergeCell ref="S115:S116"/>
    <mergeCell ref="T115:T116"/>
    <mergeCell ref="D111:D113"/>
    <mergeCell ref="V112:V113"/>
    <mergeCell ref="E111:E113"/>
    <mergeCell ref="F111:F113"/>
    <mergeCell ref="Z118:Z120"/>
    <mergeCell ref="AA118:AA120"/>
    <mergeCell ref="AB118:AB120"/>
    <mergeCell ref="AC118:AC120"/>
    <mergeCell ref="AD118:AD120"/>
    <mergeCell ref="AE118:AE120"/>
    <mergeCell ref="AF118:AF120"/>
    <mergeCell ref="AG118:AG120"/>
    <mergeCell ref="AG115:AG116"/>
    <mergeCell ref="D117:D120"/>
    <mergeCell ref="E117:E120"/>
    <mergeCell ref="F117:F120"/>
    <mergeCell ref="G117:G120"/>
    <mergeCell ref="H117:H120"/>
    <mergeCell ref="I117:I120"/>
    <mergeCell ref="J117:J120"/>
    <mergeCell ref="K117:K120"/>
    <mergeCell ref="L117:L120"/>
    <mergeCell ref="M117:M120"/>
    <mergeCell ref="N117:N120"/>
    <mergeCell ref="O117:O120"/>
    <mergeCell ref="P117:P120"/>
    <mergeCell ref="Q118:Q120"/>
    <mergeCell ref="R118:R120"/>
    <mergeCell ref="S118:S120"/>
    <mergeCell ref="T118:T120"/>
    <mergeCell ref="U118:U120"/>
    <mergeCell ref="V118:V120"/>
    <mergeCell ref="W118:W120"/>
    <mergeCell ref="X118:X120"/>
    <mergeCell ref="Y115:Y116"/>
    <mergeCell ref="Z115:Z116"/>
    <mergeCell ref="T112:T113"/>
    <mergeCell ref="Y118:Y120"/>
    <mergeCell ref="X115:X116"/>
    <mergeCell ref="M121:M124"/>
    <mergeCell ref="N121:N124"/>
    <mergeCell ref="O121:O124"/>
    <mergeCell ref="P121:P124"/>
    <mergeCell ref="Q122:Q124"/>
    <mergeCell ref="R122:R124"/>
    <mergeCell ref="S122:S124"/>
    <mergeCell ref="T122:T124"/>
    <mergeCell ref="U122:U124"/>
    <mergeCell ref="D121:D124"/>
    <mergeCell ref="E121:E124"/>
    <mergeCell ref="F121:F124"/>
    <mergeCell ref="G121:G124"/>
    <mergeCell ref="H121:H124"/>
    <mergeCell ref="I121:I124"/>
    <mergeCell ref="J121:J124"/>
    <mergeCell ref="K121:K124"/>
    <mergeCell ref="L121:L124"/>
    <mergeCell ref="W115:W116"/>
    <mergeCell ref="G111:G113"/>
    <mergeCell ref="H111:H113"/>
    <mergeCell ref="I111:I113"/>
    <mergeCell ref="J111:J113"/>
    <mergeCell ref="K111:K113"/>
    <mergeCell ref="L111:L113"/>
    <mergeCell ref="AE122:AE124"/>
    <mergeCell ref="AF122:AF124"/>
    <mergeCell ref="AG122:AG124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M125:M127"/>
    <mergeCell ref="N125:N127"/>
    <mergeCell ref="O125:O127"/>
    <mergeCell ref="P125:P127"/>
    <mergeCell ref="Q126:Q127"/>
    <mergeCell ref="R126:R127"/>
    <mergeCell ref="S126:S127"/>
    <mergeCell ref="T126:T127"/>
    <mergeCell ref="U126:U127"/>
    <mergeCell ref="V126:V127"/>
    <mergeCell ref="W126:W127"/>
    <mergeCell ref="V122:V124"/>
    <mergeCell ref="W122:W124"/>
    <mergeCell ref="X122:X124"/>
    <mergeCell ref="Y122:Y124"/>
    <mergeCell ref="Z122:Z124"/>
    <mergeCell ref="AA122:AA124"/>
    <mergeCell ref="AB122:AB124"/>
    <mergeCell ref="AC122:AC124"/>
    <mergeCell ref="AD122:AD124"/>
    <mergeCell ref="AG126:AG127"/>
    <mergeCell ref="D128:D130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M128:M130"/>
    <mergeCell ref="N128:N130"/>
    <mergeCell ref="O128:O130"/>
    <mergeCell ref="P128:P130"/>
    <mergeCell ref="Q129:Q130"/>
    <mergeCell ref="R129:R130"/>
    <mergeCell ref="S129:S130"/>
    <mergeCell ref="T129:T130"/>
    <mergeCell ref="U129:U130"/>
    <mergeCell ref="V129:V130"/>
    <mergeCell ref="W129:W130"/>
    <mergeCell ref="X129:X130"/>
    <mergeCell ref="Y129:Y130"/>
    <mergeCell ref="X126:X127"/>
    <mergeCell ref="Y126:Y127"/>
    <mergeCell ref="Z126:Z127"/>
    <mergeCell ref="AA126:AA127"/>
    <mergeCell ref="AB126:AB127"/>
    <mergeCell ref="AC126:AC127"/>
    <mergeCell ref="AD126:AD127"/>
    <mergeCell ref="AE126:AE127"/>
    <mergeCell ref="AF126:AF127"/>
    <mergeCell ref="Z129:Z130"/>
    <mergeCell ref="AA129:AA130"/>
    <mergeCell ref="AB129:AB130"/>
    <mergeCell ref="AC129:AC130"/>
    <mergeCell ref="AD129:AD130"/>
    <mergeCell ref="AE129:AE130"/>
    <mergeCell ref="AF129:AF130"/>
    <mergeCell ref="AG129:AG130"/>
    <mergeCell ref="W132:W133"/>
    <mergeCell ref="X132:X133"/>
    <mergeCell ref="Y132:Y133"/>
    <mergeCell ref="Z132:Z133"/>
    <mergeCell ref="AA132:AA133"/>
    <mergeCell ref="AB132:AB133"/>
    <mergeCell ref="AC132:AC133"/>
    <mergeCell ref="AD132:AD133"/>
    <mergeCell ref="M131:M133"/>
    <mergeCell ref="N131:N133"/>
    <mergeCell ref="O131:O133"/>
    <mergeCell ref="P131:P133"/>
    <mergeCell ref="Q132:Q133"/>
    <mergeCell ref="R132:R133"/>
    <mergeCell ref="S132:S133"/>
    <mergeCell ref="U132:U133"/>
    <mergeCell ref="T132:T133"/>
    <mergeCell ref="AA135:AA137"/>
    <mergeCell ref="AB135:AB137"/>
    <mergeCell ref="AC135:AC137"/>
    <mergeCell ref="AD135:AD137"/>
    <mergeCell ref="AE135:AE137"/>
    <mergeCell ref="AF135:AF137"/>
    <mergeCell ref="AE132:AE133"/>
    <mergeCell ref="AF132:AF133"/>
    <mergeCell ref="AG132:AG133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O134:O137"/>
    <mergeCell ref="P134:P137"/>
    <mergeCell ref="Q135:Q137"/>
    <mergeCell ref="R135:R137"/>
    <mergeCell ref="S135:S137"/>
    <mergeCell ref="T135:T137"/>
    <mergeCell ref="U135:U137"/>
    <mergeCell ref="V135:V137"/>
    <mergeCell ref="D131:D133"/>
    <mergeCell ref="V132:V133"/>
    <mergeCell ref="E131:E133"/>
    <mergeCell ref="F131:F133"/>
    <mergeCell ref="Z139:Z140"/>
    <mergeCell ref="AA139:AA140"/>
    <mergeCell ref="AB139:AB140"/>
    <mergeCell ref="AC139:AC140"/>
    <mergeCell ref="AD139:AD140"/>
    <mergeCell ref="AE139:AE140"/>
    <mergeCell ref="AF139:AF140"/>
    <mergeCell ref="AG139:AG140"/>
    <mergeCell ref="AG135:AG137"/>
    <mergeCell ref="D138:D140"/>
    <mergeCell ref="E138:E140"/>
    <mergeCell ref="F138:F140"/>
    <mergeCell ref="G138:G140"/>
    <mergeCell ref="H138:H140"/>
    <mergeCell ref="I138:I140"/>
    <mergeCell ref="J138:J140"/>
    <mergeCell ref="K138:K140"/>
    <mergeCell ref="L138:L140"/>
    <mergeCell ref="M138:M140"/>
    <mergeCell ref="N138:N140"/>
    <mergeCell ref="O138:O140"/>
    <mergeCell ref="P138:P140"/>
    <mergeCell ref="Q139:Q140"/>
    <mergeCell ref="R139:R140"/>
    <mergeCell ref="S139:S140"/>
    <mergeCell ref="T139:T140"/>
    <mergeCell ref="U139:U140"/>
    <mergeCell ref="V139:V140"/>
    <mergeCell ref="W139:W140"/>
    <mergeCell ref="X139:X140"/>
    <mergeCell ref="Y135:Y137"/>
    <mergeCell ref="Z135:Z137"/>
    <mergeCell ref="Y139:Y140"/>
    <mergeCell ref="X135:X137"/>
    <mergeCell ref="M141:M143"/>
    <mergeCell ref="N141:N143"/>
    <mergeCell ref="O141:O143"/>
    <mergeCell ref="P141:P143"/>
    <mergeCell ref="Q142:Q143"/>
    <mergeCell ref="R142:R143"/>
    <mergeCell ref="S142:S143"/>
    <mergeCell ref="T142:T143"/>
    <mergeCell ref="U142:U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W135:W137"/>
    <mergeCell ref="Y142:Y143"/>
    <mergeCell ref="G131:G133"/>
    <mergeCell ref="H131:H133"/>
    <mergeCell ref="I131:I133"/>
    <mergeCell ref="J131:J133"/>
    <mergeCell ref="K131:K133"/>
    <mergeCell ref="L131:L133"/>
    <mergeCell ref="AE142:AE143"/>
    <mergeCell ref="AF142:AF143"/>
    <mergeCell ref="AG142:AG143"/>
    <mergeCell ref="D144:D146"/>
    <mergeCell ref="E144:E146"/>
    <mergeCell ref="F144:F146"/>
    <mergeCell ref="G144:G146"/>
    <mergeCell ref="H144:H146"/>
    <mergeCell ref="I144:I146"/>
    <mergeCell ref="J144:J146"/>
    <mergeCell ref="K144:K146"/>
    <mergeCell ref="L144:L146"/>
    <mergeCell ref="M144:M146"/>
    <mergeCell ref="N144:N146"/>
    <mergeCell ref="O144:O146"/>
    <mergeCell ref="P144:P146"/>
    <mergeCell ref="Q145:Q146"/>
    <mergeCell ref="R145:R146"/>
    <mergeCell ref="S145:S146"/>
    <mergeCell ref="T145:T146"/>
    <mergeCell ref="U145:U146"/>
    <mergeCell ref="V145:V146"/>
    <mergeCell ref="W145:W146"/>
    <mergeCell ref="V142:V143"/>
    <mergeCell ref="W142:W143"/>
    <mergeCell ref="X142:X143"/>
    <mergeCell ref="Z142:Z143"/>
    <mergeCell ref="AA142:AA143"/>
    <mergeCell ref="AB142:AB143"/>
    <mergeCell ref="AC142:AC143"/>
    <mergeCell ref="AD142:AD143"/>
    <mergeCell ref="AG145:AG146"/>
    <mergeCell ref="D147:D149"/>
    <mergeCell ref="E147:E149"/>
    <mergeCell ref="F147:F149"/>
    <mergeCell ref="G147:G149"/>
    <mergeCell ref="H147:H149"/>
    <mergeCell ref="I147:I149"/>
    <mergeCell ref="J147:J149"/>
    <mergeCell ref="K147:K149"/>
    <mergeCell ref="L147:L149"/>
    <mergeCell ref="M147:M149"/>
    <mergeCell ref="N147:N149"/>
    <mergeCell ref="O147:O149"/>
    <mergeCell ref="P147:P149"/>
    <mergeCell ref="Q148:Q149"/>
    <mergeCell ref="R148:R149"/>
    <mergeCell ref="S148:S149"/>
    <mergeCell ref="T148:T149"/>
    <mergeCell ref="U148:U149"/>
    <mergeCell ref="V148:V149"/>
    <mergeCell ref="W148:W149"/>
    <mergeCell ref="X148:X149"/>
    <mergeCell ref="Y148:Y149"/>
    <mergeCell ref="X145:X146"/>
    <mergeCell ref="Y145:Y146"/>
    <mergeCell ref="Z145:Z146"/>
    <mergeCell ref="AA145:AA146"/>
    <mergeCell ref="AB145:AB146"/>
    <mergeCell ref="AC145:AC146"/>
    <mergeCell ref="AD145:AD146"/>
    <mergeCell ref="AE145:AE146"/>
    <mergeCell ref="AF145:AF146"/>
    <mergeCell ref="Z148:Z149"/>
    <mergeCell ref="AA148:AA149"/>
    <mergeCell ref="AB148:AB149"/>
    <mergeCell ref="AC148:AC149"/>
    <mergeCell ref="AD148:AD149"/>
    <mergeCell ref="AE148:AE149"/>
    <mergeCell ref="AF148:AF149"/>
    <mergeCell ref="AG148:AG149"/>
    <mergeCell ref="W151:W152"/>
    <mergeCell ref="X151:X152"/>
    <mergeCell ref="Y151:Y152"/>
    <mergeCell ref="Z151:Z152"/>
    <mergeCell ref="AA151:AA152"/>
    <mergeCell ref="AB151:AB152"/>
    <mergeCell ref="AC151:AC152"/>
    <mergeCell ref="AD151:AD152"/>
    <mergeCell ref="M150:M152"/>
    <mergeCell ref="N150:N152"/>
    <mergeCell ref="O150:O152"/>
    <mergeCell ref="P150:P152"/>
    <mergeCell ref="Q151:Q152"/>
    <mergeCell ref="R151:R152"/>
    <mergeCell ref="S151:S152"/>
    <mergeCell ref="U151:U152"/>
    <mergeCell ref="AA154:AA155"/>
    <mergeCell ref="AB154:AB155"/>
    <mergeCell ref="AC154:AC155"/>
    <mergeCell ref="AD154:AD155"/>
    <mergeCell ref="AE154:AE155"/>
    <mergeCell ref="AF154:AF155"/>
    <mergeCell ref="AE151:AE152"/>
    <mergeCell ref="AF151:AF152"/>
    <mergeCell ref="AG151:AG152"/>
    <mergeCell ref="U154:U155"/>
    <mergeCell ref="V154:V155"/>
    <mergeCell ref="D153:D155"/>
    <mergeCell ref="E153:E155"/>
    <mergeCell ref="F153:F155"/>
    <mergeCell ref="G153:G155"/>
    <mergeCell ref="H153:H155"/>
    <mergeCell ref="I153:I155"/>
    <mergeCell ref="J153:J155"/>
    <mergeCell ref="K153:K155"/>
    <mergeCell ref="L153:L155"/>
    <mergeCell ref="M153:M155"/>
    <mergeCell ref="N153:N155"/>
    <mergeCell ref="O153:O155"/>
    <mergeCell ref="P153:P155"/>
    <mergeCell ref="Q154:Q155"/>
    <mergeCell ref="R154:R155"/>
    <mergeCell ref="S154:S155"/>
    <mergeCell ref="T154:T155"/>
    <mergeCell ref="D150:D152"/>
    <mergeCell ref="V151:V152"/>
    <mergeCell ref="E150:E152"/>
    <mergeCell ref="F150:F152"/>
    <mergeCell ref="Z157:Z158"/>
    <mergeCell ref="AA157:AA158"/>
    <mergeCell ref="AB157:AB158"/>
    <mergeCell ref="AC157:AC158"/>
    <mergeCell ref="AD157:AD158"/>
    <mergeCell ref="AE157:AE158"/>
    <mergeCell ref="AF157:AF158"/>
    <mergeCell ref="AG157:AG158"/>
    <mergeCell ref="AG154:AG155"/>
    <mergeCell ref="D156:D158"/>
    <mergeCell ref="E156:E158"/>
    <mergeCell ref="F156:F158"/>
    <mergeCell ref="G156:G158"/>
    <mergeCell ref="H156:H158"/>
    <mergeCell ref="I156:I158"/>
    <mergeCell ref="J156:J158"/>
    <mergeCell ref="K156:K158"/>
    <mergeCell ref="L156:L158"/>
    <mergeCell ref="M156:M158"/>
    <mergeCell ref="N156:N158"/>
    <mergeCell ref="O156:O158"/>
    <mergeCell ref="P156:P158"/>
    <mergeCell ref="Q157:Q158"/>
    <mergeCell ref="R157:R158"/>
    <mergeCell ref="S157:S158"/>
    <mergeCell ref="T157:T158"/>
    <mergeCell ref="U157:U158"/>
    <mergeCell ref="V157:V158"/>
    <mergeCell ref="W157:W158"/>
    <mergeCell ref="X157:X158"/>
    <mergeCell ref="Y154:Y155"/>
    <mergeCell ref="Z154:Z155"/>
    <mergeCell ref="T151:T152"/>
    <mergeCell ref="Y157:Y158"/>
    <mergeCell ref="X154:X155"/>
    <mergeCell ref="M159:M161"/>
    <mergeCell ref="N159:N161"/>
    <mergeCell ref="O159:O161"/>
    <mergeCell ref="P159:P161"/>
    <mergeCell ref="Q160:Q161"/>
    <mergeCell ref="R160:R161"/>
    <mergeCell ref="S160:S161"/>
    <mergeCell ref="T160:T161"/>
    <mergeCell ref="U160:U161"/>
    <mergeCell ref="D159:D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W154:W155"/>
    <mergeCell ref="G150:G152"/>
    <mergeCell ref="H150:H152"/>
    <mergeCell ref="I150:I152"/>
    <mergeCell ref="J150:J152"/>
    <mergeCell ref="K150:K152"/>
    <mergeCell ref="L150:L152"/>
    <mergeCell ref="AE160:AE161"/>
    <mergeCell ref="AF160:AF161"/>
    <mergeCell ref="AG160:AG161"/>
    <mergeCell ref="D162:D164"/>
    <mergeCell ref="E162:E164"/>
    <mergeCell ref="F162:F164"/>
    <mergeCell ref="G162:G164"/>
    <mergeCell ref="H162:H164"/>
    <mergeCell ref="I162:I164"/>
    <mergeCell ref="J162:J164"/>
    <mergeCell ref="K162:K164"/>
    <mergeCell ref="L162:L164"/>
    <mergeCell ref="M162:M164"/>
    <mergeCell ref="N162:N164"/>
    <mergeCell ref="O162:O164"/>
    <mergeCell ref="P162:P164"/>
    <mergeCell ref="Q163:Q164"/>
    <mergeCell ref="R163:R164"/>
    <mergeCell ref="S163:S164"/>
    <mergeCell ref="T163:T164"/>
    <mergeCell ref="U163:U164"/>
    <mergeCell ref="V163:V164"/>
    <mergeCell ref="W163:W164"/>
    <mergeCell ref="V160:V161"/>
    <mergeCell ref="W160:W161"/>
    <mergeCell ref="X160:X161"/>
    <mergeCell ref="Y160:Y161"/>
    <mergeCell ref="Z160:Z161"/>
    <mergeCell ref="AA160:AA161"/>
    <mergeCell ref="AB160:AB161"/>
    <mergeCell ref="AC160:AC161"/>
    <mergeCell ref="AD160:AD161"/>
    <mergeCell ref="AG163:AG164"/>
    <mergeCell ref="D165:D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M165:M167"/>
    <mergeCell ref="N165:N167"/>
    <mergeCell ref="O165:O167"/>
    <mergeCell ref="P165:P167"/>
    <mergeCell ref="Q166:Q167"/>
    <mergeCell ref="R166:R167"/>
    <mergeCell ref="S166:S167"/>
    <mergeCell ref="T166:T167"/>
    <mergeCell ref="U166:U167"/>
    <mergeCell ref="V166:V167"/>
    <mergeCell ref="W166:W167"/>
    <mergeCell ref="X166:X167"/>
    <mergeCell ref="Y166:Y167"/>
    <mergeCell ref="X163:X164"/>
    <mergeCell ref="Y163:Y164"/>
    <mergeCell ref="Z163:Z164"/>
    <mergeCell ref="AA163:AA164"/>
    <mergeCell ref="AB163:AB164"/>
    <mergeCell ref="AC163:AC164"/>
    <mergeCell ref="AD163:AD164"/>
    <mergeCell ref="AE163:AE164"/>
    <mergeCell ref="AF163:AF164"/>
    <mergeCell ref="AB166:AB167"/>
    <mergeCell ref="AC166:AC167"/>
    <mergeCell ref="AD166:AD167"/>
    <mergeCell ref="AE166:AE167"/>
    <mergeCell ref="AF166:AF167"/>
    <mergeCell ref="AG166:AG167"/>
    <mergeCell ref="AE169:AE170"/>
    <mergeCell ref="AF169:AF170"/>
    <mergeCell ref="AG169:AG170"/>
    <mergeCell ref="V169:V170"/>
    <mergeCell ref="W169:W170"/>
    <mergeCell ref="X169:X170"/>
    <mergeCell ref="Y169:Y170"/>
    <mergeCell ref="Z169:Z170"/>
    <mergeCell ref="AA169:AA170"/>
    <mergeCell ref="AB169:AB170"/>
    <mergeCell ref="AC169:AC170"/>
    <mergeCell ref="AD169:AD170"/>
    <mergeCell ref="P168:P170"/>
    <mergeCell ref="Q169:Q170"/>
    <mergeCell ref="R169:R170"/>
    <mergeCell ref="S169:S170"/>
    <mergeCell ref="T169:T170"/>
    <mergeCell ref="U169:U170"/>
    <mergeCell ref="D168:D170"/>
    <mergeCell ref="E168:E170"/>
    <mergeCell ref="F168:F170"/>
    <mergeCell ref="G168:G170"/>
    <mergeCell ref="H168:H170"/>
    <mergeCell ref="I168:I170"/>
    <mergeCell ref="J168:J170"/>
    <mergeCell ref="K168:K170"/>
    <mergeCell ref="L168:L170"/>
    <mergeCell ref="Z166:Z167"/>
    <mergeCell ref="AA166:AA167"/>
    <mergeCell ref="M168:M170"/>
    <mergeCell ref="N168:N170"/>
    <mergeCell ref="O168:O170"/>
  </mergeCells>
  <phoneticPr fontId="0" type="noConversion"/>
  <dataValidations count="7">
    <dataValidation allowBlank="1" errorTitle="Ошибка" error="Выберите значение из списка" prompt="Выберите значение из списка" sqref="AJ67:AR67 AJ70:AR70 AJ73:AR73 AJ76:AR76 AJ79:AR79 AJ82:AR82 AJ85:AR85 AJ88:AR88 AJ91:AR91 AJ94:AR94 AJ97:AR97 AJ100:AR100 AJ103:AR103 AJ170:AR170 AJ110:AR110 AJ113:AR113 AJ116:AR116 AJ106:AR107 AJ119:AR120 AJ127:AR127 AJ130:AR130 AJ133:AR133 AJ123:AR124 AJ140:AR140 AJ143:AR143 AJ146:AR146 AJ149:AR149 AJ152:AR152 AJ155:AR155 AJ158:AR158 AJ161:AR161 AJ164:AR164 AJ167:AR167 AJ136:AR137"/>
    <dataValidation type="textLength" operator="lessThan" allowBlank="1" showInputMessage="1" showErrorMessage="1" errorTitle="Ошибка" error="Допускается ввод не более 900 символов!" sqref="BE67 BE70 BE73 BE76 BE79 BE82 BE85 BE88 BE91 BE94 BE97 BE100 BE103 BG167:BH167 BE110 BE113 BE116 BE106:BE107 BE119:BE120 BE127 BE130 BE133 BE123:BE124 BE140 BE143 BE146 BE149 BE152 BE155 BE158 BE161 BE164 BE167 BE170 BG67:BH67 BG70:BH70 BG73:BH73 BG76:BH76 BG79:BH79 BG82:BH82 BG85:BH85 BG88:BH88 BG91:BH91 BG94:BH94 BG97:BH97 BG100:BH100 BG103:BH103 BG170:BH170 BG110:BH110 BG113:BH113 BG116:BH116 BG106:BH107 BG119:BH120 BG127:BH127 BG130:BH130 BG133:BH133 BG123:BH124 BG140:BH140 BG143:BH143 BG146:BH146 BG149:BH149 BG152:BH152 BG155:BH155 BG158:BH158 BG161:BH161 BG164:BH164 BE136:BE137 BG136:BH137">
      <formula1>900</formula1>
    </dataValidation>
    <dataValidation type="decimal" allowBlank="1" showErrorMessage="1" errorTitle="Ошибка" error="Допускается ввод только неотрицательных чисел!" sqref="BF67 BF70 BF73 BF76 BF79 BF82 BF85 BF88 BF91 BF94 BF97 BF100 BF103 BC164:BD164 BF110 BF113 BF116 BC106:BD107 BC119:BD120 BF127 BF130 BF133 BC123:BD124 BF140 BF143 BF146 BF149 BF152 BF155 BF158 BF161 BF164 BF167 BF170 AX67:AZ67 AX70:AZ70 AX73:AZ73 AX76:AZ76 AX79:AZ79 AX82:AZ82 AX85:AZ85 AX88:AZ88 AX91:AZ91 AX94:AZ94 AX97:AZ97 AX100:AZ100 AX103:AZ103 BC167:BD167 AX110:AZ110 AX113:AZ113 AX116:AZ116 BF106:BF107 BF119:BF120 AX127:AZ127 AX130:AZ130 AX133:AZ133 BF123:BF124 AX140:AZ140 AX143:AZ143 AX146:AZ146 AX149:AZ149 AX152:AZ152 AX155:AZ155 AX158:AZ158 AX161:AZ161 AX164:AZ164 AX167:AZ167 AX170:AZ170 BC67:BD67 BC70:BD70 BC73:BD73 BC76:BD76 BC79:BD79 BC82:BD82 BC85:BD85 BC88:BD88 BC91:BD91 BC94:BD94 BC97:BD97 BC100:BD100 BC103:BD103 BC170:BD170 BC110:BD110 BC113:BD113 BC116:BD116 AX106:AZ107 AX119:AZ120 BC127:BD127 BC130:BD130 BC133:BD133 AX123:AZ124 BC140:BD140 BC143:BD143 BC146:BD146 BC149:BD149 BC152:BD152 BC155:BD155 BC158:BD158 BC161:BD161 BC136:BD137 BF136:BF137 AX136:AZ137">
      <formula1>0</formula1>
      <formula2>9.99999999999999E+23</formula2>
    </dataValidation>
    <dataValidation type="decimal" allowBlank="1" showInputMessage="1" showErrorMessage="1" error="Введите действительное число от 0 до 100!" sqref="Q66:R66 Q69:R69 Q72:R72 Q75:R75 Q78:R78 Q81:R81 Q84:R84 Q87:R87 Q90:R90 Q93:R93 Q96:R96 Q99:R99 Q102:R102 Q105:R105 Q109:R109 Q112:R112 Q115:R115 Q118:R118 Q122:R122 Q126:R126 Q129:R129 Q132:R132 Q135:R135 Q139:R139 Q142:R142 Q145:R145 Q148:R148 Q151:R151 Q154:R154 Q157:R157 Q160:R160 Q163:R163 Q166:R166 Q169:R169 O65:P170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AH67:AI67 AH70:AI70 AH73:AI73 AH76:AI76 AH79:AI79 AH82:AI82 AH85:AI85 AH88:AI88 AH91:AI91 AH94:AI94 AH97:AI97 AH100:AI100 AH103:AI103 AH170:AI170 AH110:AI110 AH113:AI113 AH116:AI116 AH106:AI107 AH119:AI120 AH127:AI127 AH130:AI130 AH133:AI133 AH123:AI124 AH140:AI140 AH143:AI143 AH146:AI146 AH149:AI149 AH152:AI152 AH155:AI155 AH158:AI158 AH161:AI161 AH164:AI164 AH167:AI167 AH136:AI13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M65:M170">
      <formula1>month_list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N65:N170">
      <formula1>all_year_list</formula1>
    </dataValidation>
  </dataValidations>
  <printOptions horizontalCentered="1" verticalCentered="1"/>
  <pageMargins left="0" right="0" top="0" bottom="0" header="0" footer="0.78740157480314965"/>
  <pageSetup paperSize="9" scale="10" fitToHeight="0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_02">
    <outlinePr summaryBelow="0"/>
  </sheetPr>
  <dimension ref="A1:AH24"/>
  <sheetViews>
    <sheetView showGridLines="0" topLeftCell="C3" zoomScaleNormal="100" workbookViewId="0">
      <selection activeCell="R29" sqref="R29"/>
    </sheetView>
  </sheetViews>
  <sheetFormatPr defaultRowHeight="10.5"/>
  <cols>
    <col min="1" max="2" width="2.7109375" style="287" hidden="1" customWidth="1"/>
    <col min="3" max="3" width="1.5703125" style="287" customWidth="1"/>
    <col min="4" max="4" width="5.7109375" style="287" customWidth="1"/>
    <col min="5" max="5" width="39.5703125" style="287" customWidth="1"/>
    <col min="6" max="9" width="13.7109375" style="287" customWidth="1"/>
    <col min="10" max="11" width="13.5703125" style="287" customWidth="1"/>
    <col min="12" max="19" width="13.7109375" style="287" customWidth="1"/>
    <col min="20" max="16384" width="9.140625" style="287"/>
  </cols>
  <sheetData>
    <row r="1" spans="3:34" ht="10.5" hidden="1" customHeight="1">
      <c r="F1" s="309" t="s">
        <v>378</v>
      </c>
      <c r="G1" s="309" t="s">
        <v>379</v>
      </c>
      <c r="H1" s="309" t="s">
        <v>380</v>
      </c>
      <c r="I1" s="309" t="s">
        <v>381</v>
      </c>
      <c r="J1" s="309" t="s">
        <v>382</v>
      </c>
      <c r="K1" s="309" t="s">
        <v>383</v>
      </c>
      <c r="L1" s="309" t="s">
        <v>384</v>
      </c>
      <c r="M1" s="309" t="s">
        <v>385</v>
      </c>
      <c r="N1" s="309" t="s">
        <v>386</v>
      </c>
      <c r="O1" s="309" t="s">
        <v>387</v>
      </c>
      <c r="P1" s="309" t="s">
        <v>388</v>
      </c>
      <c r="Q1" s="309" t="s">
        <v>389</v>
      </c>
      <c r="R1" s="309" t="s">
        <v>390</v>
      </c>
      <c r="S1" s="309" t="s">
        <v>391</v>
      </c>
    </row>
    <row r="2" spans="3:34" ht="14.25" hidden="1" customHeight="1">
      <c r="D2" s="288"/>
      <c r="E2" s="288"/>
      <c r="F2" s="310">
        <v>1</v>
      </c>
      <c r="G2" s="310">
        <v>0</v>
      </c>
      <c r="H2" s="310">
        <v>1</v>
      </c>
      <c r="I2" s="310">
        <v>0</v>
      </c>
      <c r="J2" s="310">
        <v>1</v>
      </c>
      <c r="K2" s="310">
        <v>0</v>
      </c>
      <c r="L2" s="310">
        <v>1</v>
      </c>
      <c r="M2" s="310">
        <v>0</v>
      </c>
      <c r="N2" s="310">
        <v>1</v>
      </c>
      <c r="O2" s="310">
        <v>0</v>
      </c>
      <c r="P2" s="310">
        <v>1</v>
      </c>
      <c r="Q2" s="310">
        <v>0</v>
      </c>
      <c r="R2" s="310">
        <v>1</v>
      </c>
      <c r="S2" s="310">
        <v>0</v>
      </c>
    </row>
    <row r="3" spans="3:34" ht="18" customHeight="1">
      <c r="D3" s="289" t="str">
        <f>"Информация о реализации инвестиционных программ и показатели качества, надежности и энергетической эффективности за " &amp; god &amp; " год в сфере теплоснабжения"</f>
        <v>Информация о реализации инвестиционных программ и показатели качества, надежности и энергетической эффективности за 2021 год в сфере теплоснабжения</v>
      </c>
      <c r="E3" s="289"/>
    </row>
    <row r="4" spans="3:34" ht="3.75" customHeight="1"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</row>
    <row r="5" spans="3:34" ht="14.25" customHeight="1">
      <c r="C5" s="288"/>
      <c r="D5" s="406" t="s">
        <v>357</v>
      </c>
      <c r="E5" s="406" t="s">
        <v>358</v>
      </c>
      <c r="F5" s="409" t="s">
        <v>359</v>
      </c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</row>
    <row r="6" spans="3:34" ht="14.25" customHeight="1">
      <c r="C6" s="288"/>
      <c r="D6" s="407"/>
      <c r="E6" s="407"/>
      <c r="F6" s="410" t="s">
        <v>360</v>
      </c>
      <c r="G6" s="411"/>
      <c r="H6" s="411"/>
      <c r="I6" s="412"/>
      <c r="J6" s="413" t="s">
        <v>361</v>
      </c>
      <c r="K6" s="413"/>
      <c r="L6" s="413"/>
      <c r="M6" s="413"/>
      <c r="N6" s="413"/>
      <c r="O6" s="413"/>
      <c r="P6" s="413"/>
      <c r="Q6" s="413"/>
      <c r="R6" s="413"/>
      <c r="S6" s="413"/>
    </row>
    <row r="7" spans="3:34" ht="30" customHeight="1">
      <c r="C7" s="288"/>
      <c r="D7" s="407"/>
      <c r="E7" s="407"/>
      <c r="F7" s="414" t="s">
        <v>362</v>
      </c>
      <c r="G7" s="415"/>
      <c r="H7" s="415"/>
      <c r="I7" s="416"/>
      <c r="J7" s="417" t="s">
        <v>363</v>
      </c>
      <c r="K7" s="418"/>
      <c r="L7" s="402" t="s">
        <v>364</v>
      </c>
      <c r="M7" s="421"/>
      <c r="N7" s="421"/>
      <c r="O7" s="403"/>
      <c r="P7" s="421" t="s">
        <v>365</v>
      </c>
      <c r="Q7" s="421"/>
      <c r="R7" s="421"/>
      <c r="S7" s="403"/>
    </row>
    <row r="8" spans="3:34" ht="42" customHeight="1">
      <c r="C8" s="288"/>
      <c r="D8" s="407"/>
      <c r="E8" s="407"/>
      <c r="F8" s="404" t="s">
        <v>366</v>
      </c>
      <c r="G8" s="405"/>
      <c r="H8" s="404" t="s">
        <v>367</v>
      </c>
      <c r="I8" s="405"/>
      <c r="J8" s="419"/>
      <c r="K8" s="420"/>
      <c r="L8" s="402" t="s">
        <v>368</v>
      </c>
      <c r="M8" s="403"/>
      <c r="N8" s="402" t="s">
        <v>369</v>
      </c>
      <c r="O8" s="403"/>
      <c r="P8" s="402" t="s">
        <v>368</v>
      </c>
      <c r="Q8" s="403"/>
      <c r="R8" s="402" t="s">
        <v>370</v>
      </c>
      <c r="S8" s="403"/>
    </row>
    <row r="9" spans="3:34" ht="14.25" customHeight="1">
      <c r="C9" s="288"/>
      <c r="D9" s="407"/>
      <c r="E9" s="407"/>
      <c r="F9" s="404" t="s">
        <v>371</v>
      </c>
      <c r="G9" s="405"/>
      <c r="H9" s="404" t="s">
        <v>372</v>
      </c>
      <c r="I9" s="405"/>
      <c r="J9" s="402" t="s">
        <v>373</v>
      </c>
      <c r="K9" s="403"/>
      <c r="L9" s="402" t="s">
        <v>374</v>
      </c>
      <c r="M9" s="403"/>
      <c r="N9" s="402" t="s">
        <v>375</v>
      </c>
      <c r="O9" s="403"/>
      <c r="P9" s="402" t="s">
        <v>376</v>
      </c>
      <c r="Q9" s="403"/>
      <c r="R9" s="402" t="s">
        <v>377</v>
      </c>
      <c r="S9" s="403"/>
    </row>
    <row r="10" spans="3:34" ht="62.25" customHeight="1">
      <c r="C10" s="288"/>
      <c r="D10" s="408"/>
      <c r="E10" s="408"/>
      <c r="F10" s="307" t="str">
        <f>"Факт (" &amp; god &amp; ", I полугодие)"</f>
        <v>Факт (2021, I полугодие)</v>
      </c>
      <c r="G10" s="305" t="str">
        <f>"Факт (" &amp; god &amp; "," &amp; kvartal &amp; ")"</f>
        <v>Факт (2021,год)</v>
      </c>
      <c r="H10" s="307" t="str">
        <f>"Факт (" &amp; god &amp; ", I полугодие)"</f>
        <v>Факт (2021, I полугодие)</v>
      </c>
      <c r="I10" s="305" t="str">
        <f>"Факт (" &amp; god &amp; "," &amp; kvartal &amp; ")"</f>
        <v>Факт (2021,год)</v>
      </c>
      <c r="J10" s="308" t="str">
        <f>"Факт (" &amp; god &amp; ", I полугодие)"</f>
        <v>Факт (2021, I полугодие)</v>
      </c>
      <c r="K10" s="305" t="str">
        <f>"Факт (" &amp; god &amp; "," &amp; kvartal &amp; ")"</f>
        <v>Факт (2021,год)</v>
      </c>
      <c r="L10" s="308" t="str">
        <f>"Факт (" &amp; god &amp; ", I полугодие)"</f>
        <v>Факт (2021, I полугодие)</v>
      </c>
      <c r="M10" s="305" t="str">
        <f>"Факт (" &amp; god &amp; "," &amp; kvartal &amp; ")"</f>
        <v>Факт (2021,год)</v>
      </c>
      <c r="N10" s="308" t="str">
        <f>"Факт (" &amp; god &amp; ", I полугодие)"</f>
        <v>Факт (2021, I полугодие)</v>
      </c>
      <c r="O10" s="305" t="str">
        <f>"Факт (" &amp; god &amp; "," &amp; kvartal &amp; ")"</f>
        <v>Факт (2021,год)</v>
      </c>
      <c r="P10" s="308" t="str">
        <f>"Факт (" &amp; god &amp; ", I полугодие)"</f>
        <v>Факт (2021, I полугодие)</v>
      </c>
      <c r="Q10" s="305" t="str">
        <f>"Факт (" &amp; god &amp; "," &amp; kvartal &amp; ")"</f>
        <v>Факт (2021,год)</v>
      </c>
      <c r="R10" s="308" t="str">
        <f>"Факт (" &amp; god &amp; ", I полугодие)"</f>
        <v>Факт (2021, I полугодие)</v>
      </c>
      <c r="S10" s="306" t="str">
        <f>"Факт (" &amp; god &amp; "," &amp; kvartal &amp; ")"</f>
        <v>Факт (2021,год)</v>
      </c>
    </row>
    <row r="11" spans="3:34" s="288" customFormat="1" ht="12.75" hidden="1" customHeight="1"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</row>
    <row r="12" spans="3:34" ht="15" customHeight="1">
      <c r="C12" s="288"/>
      <c r="D12" s="291">
        <v>1</v>
      </c>
      <c r="E12" s="292" t="s">
        <v>1077</v>
      </c>
      <c r="F12" s="304">
        <v>0</v>
      </c>
      <c r="G12" s="302">
        <v>0</v>
      </c>
      <c r="H12" s="304">
        <v>0</v>
      </c>
      <c r="I12" s="302">
        <v>0</v>
      </c>
      <c r="J12" s="304">
        <v>0</v>
      </c>
      <c r="K12" s="302">
        <v>0</v>
      </c>
      <c r="L12" s="304">
        <v>1.0900000000000001</v>
      </c>
      <c r="M12" s="302">
        <v>2.1800000000000002</v>
      </c>
      <c r="N12" s="304">
        <v>1.4</v>
      </c>
      <c r="O12" s="302">
        <v>2.8</v>
      </c>
      <c r="P12" s="304">
        <v>52505</v>
      </c>
      <c r="Q12" s="302">
        <v>105010</v>
      </c>
      <c r="R12" s="304">
        <v>67415.5</v>
      </c>
      <c r="S12" s="303">
        <v>134831</v>
      </c>
      <c r="T12" s="293"/>
      <c r="U12" s="293"/>
      <c r="V12" s="293"/>
      <c r="W12" s="293"/>
      <c r="X12" s="293"/>
      <c r="Y12" s="293"/>
      <c r="Z12" s="293"/>
      <c r="AA12" s="293"/>
      <c r="AB12" s="293"/>
      <c r="AC12" s="288"/>
      <c r="AD12" s="288"/>
      <c r="AE12" s="288"/>
      <c r="AF12" s="288"/>
      <c r="AG12" s="288"/>
      <c r="AH12" s="288"/>
    </row>
    <row r="13" spans="3:34" ht="12.75" customHeight="1">
      <c r="C13" s="288"/>
      <c r="D13" s="294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6"/>
    </row>
    <row r="14" spans="3:34"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</row>
    <row r="15" spans="3:34">
      <c r="E15" s="298"/>
    </row>
    <row r="16" spans="3:34">
      <c r="E16" s="299"/>
    </row>
    <row r="17" spans="4:5">
      <c r="E17" s="300"/>
    </row>
    <row r="18" spans="4:5" ht="12.75">
      <c r="D18" s="301"/>
      <c r="E18" s="300"/>
    </row>
    <row r="19" spans="4:5" ht="12.75">
      <c r="D19" s="301"/>
      <c r="E19" s="300"/>
    </row>
    <row r="20" spans="4:5" ht="12.75">
      <c r="D20" s="301"/>
      <c r="E20" s="300"/>
    </row>
    <row r="21" spans="4:5" ht="12.75">
      <c r="D21" s="301"/>
      <c r="E21" s="300"/>
    </row>
    <row r="22" spans="4:5" ht="12.75">
      <c r="D22" s="301"/>
      <c r="E22" s="300"/>
    </row>
    <row r="23" spans="4:5" ht="12.75">
      <c r="D23" s="301"/>
      <c r="E23" s="300"/>
    </row>
    <row r="24" spans="4:5">
      <c r="E24" s="300"/>
    </row>
  </sheetData>
  <sheetProtection algorithmName="SHA-512" hashValue="K6YkS8Ou2N5S2ujA6CCfet8QTcokx12tNuPMk8KNl0DgE9fn7SHvjtvLOuPY4OZnhJYUtKr9NGkjSLKaOVyr/Q==" saltValue="WUOk3wLKVwt/7RkNPml3RQ==" spinCount="100000" sheet="1" objects="1" scenarios="1" formatColumns="0" formatRows="0" autoFilter="0"/>
  <mergeCells count="22">
    <mergeCell ref="D5:D10"/>
    <mergeCell ref="E5:E10"/>
    <mergeCell ref="F5:S5"/>
    <mergeCell ref="F6:I6"/>
    <mergeCell ref="J6:S6"/>
    <mergeCell ref="F7:I7"/>
    <mergeCell ref="J7:K8"/>
    <mergeCell ref="L7:O7"/>
    <mergeCell ref="P7:S7"/>
    <mergeCell ref="F8:G8"/>
    <mergeCell ref="F9:G9"/>
    <mergeCell ref="H9:I9"/>
    <mergeCell ref="J9:K9"/>
    <mergeCell ref="L9:M9"/>
    <mergeCell ref="N9:O9"/>
    <mergeCell ref="P9:Q9"/>
    <mergeCell ref="R9:S9"/>
    <mergeCell ref="H8:I8"/>
    <mergeCell ref="L8:M8"/>
    <mergeCell ref="N8:O8"/>
    <mergeCell ref="P8:Q8"/>
    <mergeCell ref="R8:S8"/>
  </mergeCells>
  <dataValidations count="9">
    <dataValidation allowBlank="1" showDropDown="1" error="для выбора выполните двойной щелчок по ячейке" prompt="Для выбора выполните двойной щелчок левой клавиши мыши по соответствующей ячейке." sqref="E12"/>
    <dataValidation type="decimal" allowBlank="1" showErrorMessage="1" errorTitle="Ошибка" error="Допускается ввод только неотрицательных чисел!" sqref="F12 H12 J12 L12 N12 P12 R12">
      <formula1>0</formula1>
      <formula2>9.99999999999999E+37</formula2>
    </dataValidation>
    <dataValidation type="decimal" allowBlank="1" showErrorMessage="1" errorTitle="Ошибка" error="Допускается ввод только действительных чисел!" sqref="G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I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K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M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O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Q1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S12">
      <formula1>-9.99999999999999E+23</formula1>
      <formula2>9.99999999999999E+23</formula2>
    </dataValidation>
  </dataValidations>
  <pageMargins left="1" right="1" top="1" bottom="1" header="0.3" footer="0.3"/>
  <pageSetup orientation="portrait" errors="blank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_com">
    <tabColor theme="3" tint="0.39997558519241921"/>
    <pageSetUpPr fitToPage="1"/>
  </sheetPr>
  <dimension ref="A1:E9"/>
  <sheetViews>
    <sheetView showGridLines="0" topLeftCell="C4" zoomScaleNormal="100" workbookViewId="0"/>
  </sheetViews>
  <sheetFormatPr defaultColWidth="9.140625" defaultRowHeight="14.25"/>
  <cols>
    <col min="1" max="2" width="9.140625" style="12" hidden="1" customWidth="1"/>
    <col min="3" max="3" width="5.28515625" style="155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5" hidden="1"/>
    <row r="2" spans="3:5" hidden="1"/>
    <row r="3" spans="3:5" hidden="1">
      <c r="D3" s="167"/>
      <c r="E3" s="167"/>
    </row>
    <row r="4" spans="3:5" s="158" customFormat="1" ht="12" customHeight="1">
      <c r="C4" s="159"/>
      <c r="D4" s="277" t="s">
        <v>123</v>
      </c>
      <c r="E4" s="160"/>
    </row>
    <row r="5" spans="3:5" s="158" customFormat="1" ht="12" customHeight="1">
      <c r="C5" s="159"/>
      <c r="D5" s="166" t="str">
        <f>region_name &amp; " " &amp; org</f>
        <v>Кемеровская область ООО "Сибэнерго"</v>
      </c>
      <c r="E5" s="166"/>
    </row>
    <row r="6" spans="3:5" s="158" customFormat="1" ht="12" customHeight="1">
      <c r="C6" s="159"/>
      <c r="D6" s="168"/>
      <c r="E6" s="168"/>
    </row>
    <row r="7" spans="3:5" s="158" customFormat="1" ht="15" customHeight="1">
      <c r="C7" s="159"/>
      <c r="D7" s="169" t="s">
        <v>33</v>
      </c>
      <c r="E7" s="170" t="s">
        <v>253</v>
      </c>
    </row>
    <row r="8" spans="3:5" ht="15" hidden="1" customHeight="1">
      <c r="C8" s="156"/>
      <c r="D8" s="171">
        <v>0</v>
      </c>
      <c r="E8" s="157"/>
    </row>
    <row r="9" spans="3:5" ht="15" customHeight="1">
      <c r="C9" s="156"/>
      <c r="D9" s="138"/>
      <c r="E9" s="177" t="s">
        <v>165</v>
      </c>
    </row>
  </sheetData>
  <sheetProtection algorithmName="SHA-512" hashValue="dFZRH/FoRg4M7lkZa9EzkQTUrLB0C/4xnUKeT+gWQLZty9fTTl95KMwLpkojVLalYiW0i5IXXav4T74uCwOkyw==" saltValue="5XeKXEOjn3hiOdKRqXSXpg==" spinCount="100000" sheet="1" objects="1" scenarios="1" formatColumns="0" formatRows="0" autoFilter="0"/>
  <dataValidations count="1">
    <dataValidation type="textLength" operator="lessThanOrEqual" allowBlank="1" showInputMessage="1" showErrorMessage="1" errorTitle="Ошибка" error="Допускается ввод не более 900 символов!" sqref="E8">
      <formula1>900</formula1>
    </dataValidation>
  </dataValidations>
  <pageMargins left="0.75" right="0.75" top="1" bottom="1" header="0.5" footer="0.5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Prov">
    <tabColor indexed="31"/>
  </sheetPr>
  <dimension ref="B2:D5"/>
  <sheetViews>
    <sheetView showGridLines="0" showRowColHeaders="0" zoomScaleNormal="100" workbookViewId="0">
      <pane ySplit="2" topLeftCell="A3" activePane="bottomLeft" state="frozen"/>
      <selection pane="bottomLeft" activeCell="B5" sqref="B5"/>
    </sheetView>
  </sheetViews>
  <sheetFormatPr defaultColWidth="9.140625" defaultRowHeight="11.25"/>
  <cols>
    <col min="1" max="1" width="4.7109375" style="14" customWidth="1"/>
    <col min="2" max="2" width="27.28515625" style="14" customWidth="1"/>
    <col min="3" max="3" width="103.28515625" style="14" customWidth="1"/>
    <col min="4" max="4" width="17.7109375" style="14" customWidth="1"/>
    <col min="5" max="16384" width="9.140625" style="14"/>
  </cols>
  <sheetData>
    <row r="2" spans="2:4" ht="20.100000000000001" customHeight="1">
      <c r="B2" s="422" t="s">
        <v>124</v>
      </c>
      <c r="C2" s="422"/>
      <c r="D2" s="422"/>
    </row>
    <row r="4" spans="2:4" ht="21.75" customHeight="1" thickBot="1">
      <c r="B4" s="108" t="s">
        <v>31</v>
      </c>
      <c r="C4" s="108" t="s">
        <v>32</v>
      </c>
      <c r="D4" s="108" t="s">
        <v>141</v>
      </c>
    </row>
    <row r="5" spans="2:4" ht="12" thickTop="1"/>
  </sheetData>
  <sheetProtection algorithmName="SHA-512" hashValue="wW/zae8m2CINu1fSSMLli51p60RqmlMq2MBE77GrG3zeFC+/08xxAovhZFH0Osz7XgXqeohJqCNMB7JHrJv68A==" saltValue="u8E+VNwcqHm4V8WGwYpK7g==" spinCount="100000" sheet="1" objects="1" scenarios="1" formatColumns="0" formatRows="0" autoFilter="0"/>
  <autoFilter ref="B4:D4"/>
  <mergeCells count="1">
    <mergeCell ref="B2:D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TEHSHEET">
    <tabColor indexed="47"/>
  </sheetPr>
  <dimension ref="A1:I87"/>
  <sheetViews>
    <sheetView showGridLines="0" zoomScaleNormal="100" workbookViewId="0">
      <selection activeCell="J40" sqref="J40"/>
    </sheetView>
  </sheetViews>
  <sheetFormatPr defaultColWidth="9.140625" defaultRowHeight="11.25"/>
  <cols>
    <col min="1" max="1" width="32.5703125" style="6" bestFit="1" customWidth="1"/>
    <col min="2" max="2" width="9"/>
    <col min="3" max="3" width="12.140625" customWidth="1"/>
    <col min="4" max="4" width="10.5703125" customWidth="1"/>
    <col min="5" max="5" width="6.7109375" customWidth="1"/>
    <col min="6" max="6" width="9.140625" style="4"/>
    <col min="7" max="7" width="14.140625" style="4" customWidth="1"/>
    <col min="8" max="8" width="19.5703125" style="4" customWidth="1"/>
    <col min="9" max="9" width="20.42578125" style="4" customWidth="1"/>
    <col min="10" max="16384" width="9.140625" style="4"/>
  </cols>
  <sheetData>
    <row r="1" spans="1:9" ht="12" customHeight="1">
      <c r="A1" s="42" t="s">
        <v>137</v>
      </c>
      <c r="B1" s="48" t="s">
        <v>19</v>
      </c>
      <c r="C1" s="48" t="s">
        <v>229</v>
      </c>
      <c r="D1" s="48" t="s">
        <v>178</v>
      </c>
      <c r="E1" s="48" t="s">
        <v>16</v>
      </c>
      <c r="G1" s="48" t="s">
        <v>322</v>
      </c>
      <c r="H1" s="48" t="s">
        <v>352</v>
      </c>
      <c r="I1" s="48" t="s">
        <v>355</v>
      </c>
    </row>
    <row r="2" spans="1:9">
      <c r="A2" s="5" t="s">
        <v>41</v>
      </c>
      <c r="B2" t="s">
        <v>0</v>
      </c>
      <c r="C2" t="s">
        <v>218</v>
      </c>
      <c r="D2" t="s">
        <v>179</v>
      </c>
      <c r="E2" t="s">
        <v>17</v>
      </c>
      <c r="G2" s="278" t="s">
        <v>159</v>
      </c>
      <c r="H2" s="278" t="s">
        <v>349</v>
      </c>
      <c r="I2" s="218" t="s">
        <v>348</v>
      </c>
    </row>
    <row r="3" spans="1:9" ht="12" customHeight="1">
      <c r="A3" s="5" t="s">
        <v>42</v>
      </c>
      <c r="B3" t="s">
        <v>1</v>
      </c>
      <c r="C3" t="s">
        <v>219</v>
      </c>
      <c r="D3" t="s">
        <v>180</v>
      </c>
      <c r="E3" t="s">
        <v>18</v>
      </c>
      <c r="G3" s="278" t="s">
        <v>161</v>
      </c>
      <c r="H3" s="278" t="s">
        <v>350</v>
      </c>
      <c r="I3" s="218" t="s">
        <v>353</v>
      </c>
    </row>
    <row r="4" spans="1:9" ht="12" customHeight="1">
      <c r="A4" s="5" t="s">
        <v>43</v>
      </c>
      <c r="B4" t="s">
        <v>2</v>
      </c>
      <c r="C4" t="s">
        <v>220</v>
      </c>
      <c r="D4" t="s">
        <v>181</v>
      </c>
      <c r="G4" s="278" t="s">
        <v>162</v>
      </c>
      <c r="H4" s="278" t="s">
        <v>351</v>
      </c>
      <c r="I4" s="218" t="s">
        <v>354</v>
      </c>
    </row>
    <row r="5" spans="1:9" ht="12" customHeight="1">
      <c r="A5" s="5" t="s">
        <v>44</v>
      </c>
      <c r="B5" t="s">
        <v>3</v>
      </c>
      <c r="C5" t="s">
        <v>221</v>
      </c>
      <c r="D5" t="s">
        <v>182</v>
      </c>
    </row>
    <row r="6" spans="1:9" ht="12" customHeight="1">
      <c r="A6" s="5" t="s">
        <v>45</v>
      </c>
      <c r="B6" t="s">
        <v>4</v>
      </c>
      <c r="C6" t="s">
        <v>222</v>
      </c>
      <c r="D6" t="s">
        <v>183</v>
      </c>
    </row>
    <row r="7" spans="1:9" ht="12" customHeight="1">
      <c r="A7" s="5" t="s">
        <v>46</v>
      </c>
      <c r="B7" t="s">
        <v>5</v>
      </c>
      <c r="C7" t="s">
        <v>223</v>
      </c>
      <c r="D7" t="s">
        <v>184</v>
      </c>
    </row>
    <row r="8" spans="1:9" ht="12" customHeight="1">
      <c r="A8" s="5" t="s">
        <v>47</v>
      </c>
      <c r="B8" t="s">
        <v>6</v>
      </c>
      <c r="C8" t="s">
        <v>224</v>
      </c>
      <c r="D8" t="s">
        <v>185</v>
      </c>
    </row>
    <row r="9" spans="1:9" ht="12" customHeight="1">
      <c r="A9" s="5" t="s">
        <v>48</v>
      </c>
      <c r="B9" t="s">
        <v>7</v>
      </c>
      <c r="C9" t="s">
        <v>225</v>
      </c>
      <c r="D9" t="s">
        <v>186</v>
      </c>
    </row>
    <row r="10" spans="1:9" ht="12" customHeight="1">
      <c r="A10" s="5" t="s">
        <v>49</v>
      </c>
      <c r="B10" t="s">
        <v>8</v>
      </c>
      <c r="C10" t="s">
        <v>226</v>
      </c>
      <c r="D10" t="s">
        <v>187</v>
      </c>
    </row>
    <row r="11" spans="1:9" ht="12" customHeight="1">
      <c r="A11" s="5" t="s">
        <v>50</v>
      </c>
      <c r="B11" t="s">
        <v>9</v>
      </c>
      <c r="C11" t="s">
        <v>227</v>
      </c>
      <c r="D11" t="s">
        <v>188</v>
      </c>
    </row>
    <row r="12" spans="1:9">
      <c r="A12" s="5" t="s">
        <v>135</v>
      </c>
      <c r="B12" t="s">
        <v>10</v>
      </c>
      <c r="C12" t="s">
        <v>228</v>
      </c>
      <c r="D12" t="s">
        <v>189</v>
      </c>
    </row>
    <row r="13" spans="1:9">
      <c r="A13" s="5" t="s">
        <v>51</v>
      </c>
      <c r="B13" t="s">
        <v>11</v>
      </c>
      <c r="C13" t="s">
        <v>20</v>
      </c>
      <c r="D13" t="s">
        <v>190</v>
      </c>
    </row>
    <row r="14" spans="1:9" ht="12.75" customHeight="1">
      <c r="A14" s="5" t="s">
        <v>136</v>
      </c>
      <c r="B14" t="s">
        <v>12</v>
      </c>
      <c r="C14" t="s">
        <v>21</v>
      </c>
    </row>
    <row r="15" spans="1:9" ht="12.75" customHeight="1">
      <c r="A15" s="110" t="s">
        <v>232</v>
      </c>
      <c r="B15" t="s">
        <v>13</v>
      </c>
      <c r="C15" t="s">
        <v>22</v>
      </c>
    </row>
    <row r="16" spans="1:9">
      <c r="A16" s="5" t="s">
        <v>52</v>
      </c>
      <c r="B16" t="s">
        <v>242</v>
      </c>
      <c r="C16" t="s">
        <v>0</v>
      </c>
    </row>
    <row r="17" spans="1:3">
      <c r="A17" s="5" t="s">
        <v>53</v>
      </c>
      <c r="B17" t="s">
        <v>243</v>
      </c>
      <c r="C17" t="s">
        <v>1</v>
      </c>
    </row>
    <row r="18" spans="1:3">
      <c r="A18" s="5" t="s">
        <v>54</v>
      </c>
      <c r="B18" t="s">
        <v>255</v>
      </c>
      <c r="C18" t="s">
        <v>2</v>
      </c>
    </row>
    <row r="19" spans="1:3">
      <c r="A19" s="5" t="s">
        <v>55</v>
      </c>
      <c r="C19" t="s">
        <v>3</v>
      </c>
    </row>
    <row r="20" spans="1:3">
      <c r="A20" s="5" t="s">
        <v>56</v>
      </c>
      <c r="C20" t="s">
        <v>4</v>
      </c>
    </row>
    <row r="21" spans="1:3">
      <c r="A21" s="5" t="s">
        <v>57</v>
      </c>
      <c r="C21" t="s">
        <v>5</v>
      </c>
    </row>
    <row r="22" spans="1:3">
      <c r="A22" s="5" t="s">
        <v>58</v>
      </c>
      <c r="C22" t="s">
        <v>6</v>
      </c>
    </row>
    <row r="23" spans="1:3">
      <c r="A23" s="5" t="s">
        <v>59</v>
      </c>
      <c r="C23" t="s">
        <v>7</v>
      </c>
    </row>
    <row r="24" spans="1:3">
      <c r="A24" s="5" t="s">
        <v>60</v>
      </c>
      <c r="C24" t="s">
        <v>8</v>
      </c>
    </row>
    <row r="25" spans="1:3">
      <c r="A25" s="5" t="s">
        <v>61</v>
      </c>
      <c r="C25" t="s">
        <v>9</v>
      </c>
    </row>
    <row r="26" spans="1:3">
      <c r="A26" s="5" t="s">
        <v>62</v>
      </c>
      <c r="C26" t="s">
        <v>10</v>
      </c>
    </row>
    <row r="27" spans="1:3">
      <c r="A27" s="5" t="s">
        <v>63</v>
      </c>
      <c r="C27" t="s">
        <v>11</v>
      </c>
    </row>
    <row r="28" spans="1:3">
      <c r="A28" s="5" t="s">
        <v>64</v>
      </c>
      <c r="C28" t="s">
        <v>12</v>
      </c>
    </row>
    <row r="29" spans="1:3">
      <c r="A29" s="5" t="s">
        <v>65</v>
      </c>
      <c r="C29" t="s">
        <v>13</v>
      </c>
    </row>
    <row r="30" spans="1:3">
      <c r="A30" s="5" t="s">
        <v>66</v>
      </c>
      <c r="C30" t="s">
        <v>242</v>
      </c>
    </row>
    <row r="31" spans="1:3">
      <c r="A31" s="5" t="s">
        <v>67</v>
      </c>
      <c r="C31" t="s">
        <v>243</v>
      </c>
    </row>
    <row r="32" spans="1:3">
      <c r="A32" s="5" t="s">
        <v>68</v>
      </c>
      <c r="C32" t="s">
        <v>255</v>
      </c>
    </row>
    <row r="33" spans="1:3">
      <c r="A33" s="5" t="s">
        <v>69</v>
      </c>
      <c r="C33" t="s">
        <v>323</v>
      </c>
    </row>
    <row r="34" spans="1:3">
      <c r="A34" s="5" t="s">
        <v>70</v>
      </c>
      <c r="C34" t="s">
        <v>324</v>
      </c>
    </row>
    <row r="35" spans="1:3">
      <c r="A35" s="5" t="s">
        <v>71</v>
      </c>
      <c r="C35" t="s">
        <v>325</v>
      </c>
    </row>
    <row r="36" spans="1:3">
      <c r="A36" s="5" t="s">
        <v>35</v>
      </c>
      <c r="C36" t="s">
        <v>326</v>
      </c>
    </row>
    <row r="37" spans="1:3">
      <c r="A37" s="5" t="s">
        <v>36</v>
      </c>
      <c r="C37" t="s">
        <v>327</v>
      </c>
    </row>
    <row r="38" spans="1:3">
      <c r="A38" s="5" t="s">
        <v>37</v>
      </c>
      <c r="C38" t="s">
        <v>328</v>
      </c>
    </row>
    <row r="39" spans="1:3">
      <c r="A39" s="5" t="s">
        <v>38</v>
      </c>
      <c r="C39" t="s">
        <v>329</v>
      </c>
    </row>
    <row r="40" spans="1:3">
      <c r="A40" s="5" t="s">
        <v>39</v>
      </c>
      <c r="C40" t="s">
        <v>330</v>
      </c>
    </row>
    <row r="41" spans="1:3">
      <c r="A41" s="5" t="s">
        <v>40</v>
      </c>
      <c r="C41" t="s">
        <v>331</v>
      </c>
    </row>
    <row r="42" spans="1:3">
      <c r="A42" s="5" t="s">
        <v>72</v>
      </c>
      <c r="C42" t="s">
        <v>332</v>
      </c>
    </row>
    <row r="43" spans="1:3">
      <c r="A43" s="5" t="s">
        <v>73</v>
      </c>
      <c r="C43" t="s">
        <v>333</v>
      </c>
    </row>
    <row r="44" spans="1:3">
      <c r="A44" s="5" t="s">
        <v>74</v>
      </c>
      <c r="C44" t="s">
        <v>334</v>
      </c>
    </row>
    <row r="45" spans="1:3">
      <c r="A45" s="5" t="s">
        <v>75</v>
      </c>
      <c r="C45" t="s">
        <v>335</v>
      </c>
    </row>
    <row r="46" spans="1:3">
      <c r="A46" s="5" t="s">
        <v>76</v>
      </c>
      <c r="C46" t="s">
        <v>336</v>
      </c>
    </row>
    <row r="47" spans="1:3">
      <c r="A47" s="5" t="s">
        <v>97</v>
      </c>
      <c r="C47" t="s">
        <v>337</v>
      </c>
    </row>
    <row r="48" spans="1:3">
      <c r="A48" s="5" t="s">
        <v>98</v>
      </c>
      <c r="C48" t="s">
        <v>338</v>
      </c>
    </row>
    <row r="49" spans="1:3">
      <c r="A49" s="5" t="s">
        <v>99</v>
      </c>
      <c r="C49" t="s">
        <v>339</v>
      </c>
    </row>
    <row r="50" spans="1:3">
      <c r="A50" s="5" t="s">
        <v>77</v>
      </c>
      <c r="C50" t="s">
        <v>340</v>
      </c>
    </row>
    <row r="51" spans="1:3">
      <c r="A51" s="5" t="s">
        <v>78</v>
      </c>
      <c r="C51" t="s">
        <v>341</v>
      </c>
    </row>
    <row r="52" spans="1:3">
      <c r="A52" s="5" t="s">
        <v>79</v>
      </c>
      <c r="C52" t="s">
        <v>342</v>
      </c>
    </row>
    <row r="53" spans="1:3">
      <c r="A53" s="5" t="s">
        <v>80</v>
      </c>
    </row>
    <row r="54" spans="1:3">
      <c r="A54" s="5" t="s">
        <v>81</v>
      </c>
    </row>
    <row r="55" spans="1:3">
      <c r="A55" s="5" t="s">
        <v>82</v>
      </c>
    </row>
    <row r="56" spans="1:3">
      <c r="A56" s="5" t="s">
        <v>83</v>
      </c>
    </row>
    <row r="57" spans="1:3">
      <c r="A57" s="110" t="s">
        <v>233</v>
      </c>
    </row>
    <row r="58" spans="1:3">
      <c r="A58" s="5" t="s">
        <v>84</v>
      </c>
    </row>
    <row r="59" spans="1:3">
      <c r="A59" s="5" t="s">
        <v>85</v>
      </c>
    </row>
    <row r="60" spans="1:3">
      <c r="A60" s="5" t="s">
        <v>86</v>
      </c>
    </row>
    <row r="61" spans="1:3">
      <c r="A61" s="5" t="s">
        <v>87</v>
      </c>
    </row>
    <row r="62" spans="1:3">
      <c r="A62" s="5" t="s">
        <v>30</v>
      </c>
    </row>
    <row r="63" spans="1:3">
      <c r="A63" s="5" t="s">
        <v>88</v>
      </c>
    </row>
    <row r="64" spans="1:3">
      <c r="A64" s="5" t="s">
        <v>89</v>
      </c>
    </row>
    <row r="65" spans="1:1">
      <c r="A65" s="5" t="s">
        <v>90</v>
      </c>
    </row>
    <row r="66" spans="1:1">
      <c r="A66" s="5" t="s">
        <v>91</v>
      </c>
    </row>
    <row r="67" spans="1:1">
      <c r="A67" s="5" t="s">
        <v>92</v>
      </c>
    </row>
    <row r="68" spans="1:1">
      <c r="A68" s="5" t="s">
        <v>93</v>
      </c>
    </row>
    <row r="69" spans="1:1">
      <c r="A69" s="5" t="s">
        <v>94</v>
      </c>
    </row>
    <row r="70" spans="1:1">
      <c r="A70" s="5" t="s">
        <v>95</v>
      </c>
    </row>
    <row r="71" spans="1:1">
      <c r="A71" s="5" t="s">
        <v>96</v>
      </c>
    </row>
    <row r="72" spans="1:1">
      <c r="A72" s="5" t="s">
        <v>100</v>
      </c>
    </row>
    <row r="73" spans="1:1">
      <c r="A73" s="5" t="s">
        <v>101</v>
      </c>
    </row>
    <row r="74" spans="1:1">
      <c r="A74" s="5" t="s">
        <v>102</v>
      </c>
    </row>
    <row r="75" spans="1:1">
      <c r="A75" s="5" t="s">
        <v>103</v>
      </c>
    </row>
    <row r="76" spans="1:1">
      <c r="A76" s="5" t="s">
        <v>104</v>
      </c>
    </row>
    <row r="77" spans="1:1">
      <c r="A77" s="5" t="s">
        <v>105</v>
      </c>
    </row>
    <row r="78" spans="1:1">
      <c r="A78" s="5" t="s">
        <v>106</v>
      </c>
    </row>
    <row r="79" spans="1:1">
      <c r="A79" s="5" t="s">
        <v>34</v>
      </c>
    </row>
    <row r="80" spans="1:1">
      <c r="A80" s="5" t="s">
        <v>107</v>
      </c>
    </row>
    <row r="81" spans="1:1">
      <c r="A81" s="5" t="s">
        <v>108</v>
      </c>
    </row>
    <row r="82" spans="1:1">
      <c r="A82" s="5" t="s">
        <v>109</v>
      </c>
    </row>
    <row r="83" spans="1:1">
      <c r="A83" s="5" t="s">
        <v>110</v>
      </c>
    </row>
    <row r="84" spans="1:1">
      <c r="A84" s="5" t="s">
        <v>111</v>
      </c>
    </row>
    <row r="85" spans="1:1">
      <c r="A85" s="5" t="s">
        <v>112</v>
      </c>
    </row>
    <row r="86" spans="1:1">
      <c r="A86" s="5" t="s">
        <v>113</v>
      </c>
    </row>
    <row r="87" spans="1:1">
      <c r="A87" s="5" t="s">
        <v>114</v>
      </c>
    </row>
  </sheetData>
  <sheetProtection formatColumns="0" formatRows="0"/>
  <phoneticPr fontId="11" type="noConversion"/>
  <dataValidations count="1">
    <dataValidation allowBlank="1" errorTitle="Ошибка" error="Выберите значение из списка" prompt="Выберите значение из списка" sqref="I2:I4"/>
  </dataValidation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287"/>
  <sheetViews>
    <sheetView showGridLines="0" zoomScaleNormal="100" workbookViewId="0">
      <selection activeCell="H46" sqref="H46"/>
    </sheetView>
  </sheetViews>
  <sheetFormatPr defaultColWidth="9.140625" defaultRowHeight="11.25"/>
  <cols>
    <col min="1" max="1" width="36.28515625" style="2" customWidth="1"/>
    <col min="2" max="2" width="21.140625" style="2" bestFit="1" customWidth="1"/>
    <col min="3" max="16384" width="9.140625" style="1"/>
  </cols>
  <sheetData>
    <row r="1" spans="1:2">
      <c r="A1" s="276" t="s">
        <v>125</v>
      </c>
      <c r="B1" s="276" t="s">
        <v>126</v>
      </c>
    </row>
    <row r="2" spans="1:2">
      <c r="A2" t="s">
        <v>127</v>
      </c>
      <c r="B2" t="s">
        <v>128</v>
      </c>
    </row>
    <row r="3" spans="1:2">
      <c r="A3" t="s">
        <v>143</v>
      </c>
      <c r="B3" t="s">
        <v>130</v>
      </c>
    </row>
    <row r="4" spans="1:2">
      <c r="A4" t="s">
        <v>129</v>
      </c>
      <c r="B4" t="s">
        <v>24</v>
      </c>
    </row>
    <row r="5" spans="1:2">
      <c r="A5" t="s">
        <v>14</v>
      </c>
      <c r="B5" t="s">
        <v>245</v>
      </c>
    </row>
    <row r="6" spans="1:2">
      <c r="A6" t="s">
        <v>392</v>
      </c>
      <c r="B6" t="s">
        <v>246</v>
      </c>
    </row>
    <row r="7" spans="1:2">
      <c r="A7" t="s">
        <v>123</v>
      </c>
      <c r="B7" t="s">
        <v>393</v>
      </c>
    </row>
    <row r="8" spans="1:2">
      <c r="A8" t="s">
        <v>131</v>
      </c>
      <c r="B8" t="s">
        <v>256</v>
      </c>
    </row>
    <row r="9" spans="1:2">
      <c r="A9"/>
      <c r="B9" t="s">
        <v>133</v>
      </c>
    </row>
    <row r="10" spans="1:2">
      <c r="A10"/>
      <c r="B10" t="s">
        <v>164</v>
      </c>
    </row>
    <row r="11" spans="1:2">
      <c r="A11"/>
      <c r="B11" t="s">
        <v>271</v>
      </c>
    </row>
    <row r="12" spans="1:2">
      <c r="A12"/>
      <c r="B12" t="s">
        <v>144</v>
      </c>
    </row>
    <row r="13" spans="1:2">
      <c r="A13"/>
      <c r="B13" t="s">
        <v>193</v>
      </c>
    </row>
    <row r="14" spans="1:2">
      <c r="A14"/>
      <c r="B14" t="s">
        <v>145</v>
      </c>
    </row>
    <row r="15" spans="1:2">
      <c r="A15"/>
      <c r="B15" t="s">
        <v>194</v>
      </c>
    </row>
    <row r="16" spans="1:2">
      <c r="A16"/>
      <c r="B16" t="s">
        <v>231</v>
      </c>
    </row>
    <row r="17" spans="1:2">
      <c r="A17"/>
      <c r="B17" t="s">
        <v>244</v>
      </c>
    </row>
    <row r="18" spans="1:2">
      <c r="A18"/>
      <c r="B18" t="s">
        <v>134</v>
      </c>
    </row>
    <row r="19" spans="1:2">
      <c r="A19"/>
      <c r="B19" t="s">
        <v>25</v>
      </c>
    </row>
    <row r="20" spans="1:2">
      <c r="A20"/>
      <c r="B20" t="s">
        <v>132</v>
      </c>
    </row>
    <row r="21" spans="1:2">
      <c r="A21"/>
      <c r="B21" t="s">
        <v>272</v>
      </c>
    </row>
    <row r="22" spans="1:2">
      <c r="A22"/>
      <c r="B22" t="s">
        <v>142</v>
      </c>
    </row>
    <row r="23" spans="1:2">
      <c r="A23"/>
      <c r="B23" t="s">
        <v>300</v>
      </c>
    </row>
    <row r="24" spans="1:2">
      <c r="A24"/>
      <c r="B24" t="s">
        <v>301</v>
      </c>
    </row>
    <row r="25" spans="1:2">
      <c r="A25"/>
      <c r="B25"/>
    </row>
    <row r="26" spans="1:2">
      <c r="A26"/>
      <c r="B26"/>
    </row>
    <row r="27" spans="1:2">
      <c r="A27"/>
      <c r="B27"/>
    </row>
    <row r="28" spans="1:2">
      <c r="A28"/>
      <c r="B28"/>
    </row>
    <row r="29" spans="1:2">
      <c r="A29"/>
      <c r="B29"/>
    </row>
    <row r="30" spans="1:2">
      <c r="A30"/>
      <c r="B30"/>
    </row>
    <row r="31" spans="1:2">
      <c r="A31"/>
      <c r="B31"/>
    </row>
    <row r="32" spans="1:2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</sheetData>
  <sheetProtection formatColumns="0" formatRows="0"/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113</vt:i4>
      </vt:variant>
    </vt:vector>
  </HeadingPairs>
  <TitlesOfParts>
    <vt:vector size="119" baseType="lpstr">
      <vt:lpstr>Инструкция</vt:lpstr>
      <vt:lpstr>Титульный</vt:lpstr>
      <vt:lpstr>ИП</vt:lpstr>
      <vt:lpstr>Качество и надежность</vt:lpstr>
      <vt:lpstr>Комментарии</vt:lpstr>
      <vt:lpstr>Проверка</vt:lpstr>
      <vt:lpstr>add_01_1</vt:lpstr>
      <vt:lpstr>add_01_2</vt:lpstr>
      <vt:lpstr>add_01_3</vt:lpstr>
      <vt:lpstr>add_01_ifin_col</vt:lpstr>
      <vt:lpstr>add_01_obj_col</vt:lpstr>
      <vt:lpstr>add_com</vt:lpstr>
      <vt:lpstr>all_year_list</vt:lpstr>
      <vt:lpstr>CheckBC_ws_01</vt:lpstr>
      <vt:lpstr>chkGetUpdatesValue</vt:lpstr>
      <vt:lpstr>chkNoUpdatesValue</vt:lpstr>
      <vt:lpstr>code</vt:lpstr>
      <vt:lpstr>concession</vt:lpstr>
      <vt:lpstr>date_end</vt:lpstr>
      <vt:lpstr>date_start</vt:lpstr>
      <vt:lpstr>decision_date</vt:lpstr>
      <vt:lpstr>decision_name</vt:lpstr>
      <vt:lpstr>decision_nmbr</vt:lpstr>
      <vt:lpstr>decision_type</vt:lpstr>
      <vt:lpstr>et_com</vt:lpstr>
      <vt:lpstr>et_ListComm</vt:lpstr>
      <vt:lpstr>et_ws_01_ifin</vt:lpstr>
      <vt:lpstr>et_ws_01_m</vt:lpstr>
      <vt:lpstr>et_ws_01_obj</vt:lpstr>
      <vt:lpstr>fil_name</vt:lpstr>
      <vt:lpstr>FirstLine</vt:lpstr>
      <vt:lpstr>flag_ip</vt:lpstr>
      <vt:lpstr>fp_url_ip1</vt:lpstr>
      <vt:lpstr>fp_url_ip2</vt:lpstr>
      <vt:lpstr>fp_url_ip3</vt:lpstr>
      <vt:lpstr>god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instr_hyp5</vt:lpstr>
      <vt:lpstr>ip_id</vt:lpstr>
      <vt:lpstr>ip_name</vt:lpstr>
      <vt:lpstr>ip_url</vt:lpstr>
      <vt:lpstr>ip_url_fact</vt:lpstr>
      <vt:lpstr>IstFin_Range</vt:lpstr>
      <vt:lpstr>kpp</vt:lpstr>
      <vt:lpstr>kvartal</vt:lpstr>
      <vt:lpstr>logical</vt:lpstr>
      <vt:lpstr>MONTH</vt:lpstr>
      <vt:lpstr>month_list</vt:lpstr>
      <vt:lpstr>nds</vt:lpstr>
      <vt:lpstr>nvv</vt:lpstr>
      <vt:lpstr>org</vt:lpstr>
      <vt:lpstr>Org_Address</vt:lpstr>
      <vt:lpstr>org_form</vt:lpstr>
      <vt:lpstr>Org_otv_lico</vt:lpstr>
      <vt:lpstr>orgOtvDol</vt:lpstr>
      <vt:lpstr>orgOtvFIO</vt:lpstr>
      <vt:lpstr>orgOtvMail</vt:lpstr>
      <vt:lpstr>orgOtvTel</vt:lpstr>
      <vt:lpstr>orgPAddress</vt:lpstr>
      <vt:lpstr>orgUAddress</vt:lpstr>
      <vt:lpstr>pDel_Comm</vt:lpstr>
      <vt:lpstr>period</vt:lpstr>
      <vt:lpstr>plan_version</vt:lpstr>
      <vt:lpstr>quality</vt:lpstr>
      <vt:lpstr>REESTR_IP_RANGE</vt:lpstr>
      <vt:lpstr>REGION</vt:lpstr>
      <vt:lpstr>region_name</vt:lpstr>
      <vt:lpstr>rst_org_id_ip</vt:lpstr>
      <vt:lpstr>rst_org_id_org</vt:lpstr>
      <vt:lpstr>spr_condition_date</vt:lpstr>
      <vt:lpstr>spr_fact_month</vt:lpstr>
      <vt:lpstr>spr_type</vt:lpstr>
      <vt:lpstr>UpdStatus</vt:lpstr>
      <vt:lpstr>vdet</vt:lpstr>
      <vt:lpstr>version</vt:lpstr>
      <vt:lpstr>ws_01_at_length_cncsn</vt:lpstr>
      <vt:lpstr>ws_01_at_length_event</vt:lpstr>
      <vt:lpstr>ws_01_at_length_object</vt:lpstr>
      <vt:lpstr>ws_01_col_0_p</vt:lpstr>
      <vt:lpstr>ws_01_col_1_p</vt:lpstr>
      <vt:lpstr>ws_01_col_add_event</vt:lpstr>
      <vt:lpstr>ws_01_col_all_p</vt:lpstr>
      <vt:lpstr>ws_01_col_cncsn</vt:lpstr>
      <vt:lpstr>ws_01_col_cncsn_ok</vt:lpstr>
      <vt:lpstr>ws_01_col_del_event</vt:lpstr>
      <vt:lpstr>ws_01_col_del_ifin</vt:lpstr>
      <vt:lpstr>ws_01_col_del_obj</vt:lpstr>
      <vt:lpstr>ws_01_col_deviation</vt:lpstr>
      <vt:lpstr>ws_01_col_fq2_1</vt:lpstr>
      <vt:lpstr>ws_01_col_fq2_2</vt:lpstr>
      <vt:lpstr>ws_01_col_fq2_3</vt:lpstr>
      <vt:lpstr>ws_01_col_fq4_1</vt:lpstr>
      <vt:lpstr>ws_01_col_fq4_2</vt:lpstr>
      <vt:lpstr>ws_01_col_fq4_3</vt:lpstr>
      <vt:lpstr>ws_01_col_obj_1</vt:lpstr>
      <vt:lpstr>ws_01_col_obj_lgl_id</vt:lpstr>
      <vt:lpstr>ws_01_col_obj_name</vt:lpstr>
      <vt:lpstr>ws_01_col_oktmo</vt:lpstr>
      <vt:lpstr>ws_01_col_url_plan</vt:lpstr>
      <vt:lpstr>ws_01_fill</vt:lpstr>
      <vt:lpstr>ws_01_group_column</vt:lpstr>
      <vt:lpstr>ws_01_planyear_column</vt:lpstr>
      <vt:lpstr>ws_01_row_all_cncsn</vt:lpstr>
      <vt:lpstr>ws_01_row_all_ip</vt:lpstr>
      <vt:lpstr>ws_01_row_end</vt:lpstr>
      <vt:lpstr>ws_01_row_start</vt:lpstr>
      <vt:lpstr>ws_02_col_target_ip</vt:lpstr>
      <vt:lpstr>ws_02_data_12</vt:lpstr>
      <vt:lpstr>ws_02_data_6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Контроль за использованием инвестиционных ресурсов, включаемых в регулируемые государством цены (тарифы) в сфере теплоснабжения за 2021 год (год)</dc:title>
  <dc:subject>Контроль за использованием инвестиционных ресурсов, включаемых в регулируемые государством цены (тарифы) в сфере теплоснабжения за 2021 год (год)</dc:subject>
  <dc:creator>--</dc:creator>
  <dc:description/>
  <cp:lastModifiedBy>Григорьевская-ЕВ</cp:lastModifiedBy>
  <cp:lastPrinted>2017-07-02T15:38:59Z</cp:lastPrinted>
  <dcterms:created xsi:type="dcterms:W3CDTF">2004-05-21T07:18:45Z</dcterms:created>
  <dcterms:modified xsi:type="dcterms:W3CDTF">2022-09-16T04:00:20Z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INV.WARM.Q4.2021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HFYR</vt:lpwstr>
  </property>
  <property fmtid="{D5CDD505-2E9C-101B-9397-08002B2CF9AE}" pid="18" name="TypePlanning">
    <vt:lpwstr>FACT</vt:lpwstr>
  </property>
  <property fmtid="{D5CDD505-2E9C-101B-9397-08002B2CF9AE}" pid="19" name="ProtectBook">
    <vt:i4>0</vt:i4>
  </property>
</Properties>
</file>